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85" windowWidth="11700" windowHeight="7920" tabRatio="765" activeTab="5"/>
  </bookViews>
  <sheets>
    <sheet name="OS i Lokacija Master " sheetId="1" r:id="rId1"/>
    <sheet name="Master ovlascenog en. savetnika" sheetId="2" r:id="rId2"/>
    <sheet name="Opstine" sheetId="3" r:id="rId3"/>
    <sheet name="Sektor" sheetId="4" r:id="rId4"/>
    <sheet name="Konvertor" sheetId="5" r:id="rId5"/>
    <sheet name="Postrojenja i mere" sheetId="6" r:id="rId6"/>
    <sheet name="Sheet2" sheetId="7" r:id="rId7"/>
  </sheets>
  <definedNames>
    <definedName name="_xlnm.Print_Area" localSheetId="4">'Konvertor'!$M$3:$M$36</definedName>
    <definedName name="_xlnm.Print_Area" localSheetId="2">'Opstine'!$I$3:$P$122</definedName>
    <definedName name="_xlnm.Print_Area" localSheetId="0">'OS i Lokacija Master '!#REF!</definedName>
    <definedName name="_xlnm.Print_Area" localSheetId="3">'Sektor'!$H$3:$I$57</definedName>
  </definedNames>
  <calcPr fullCalcOnLoad="1"/>
</workbook>
</file>

<file path=xl/sharedStrings.xml><?xml version="1.0" encoding="utf-8"?>
<sst xmlns="http://schemas.openxmlformats.org/spreadsheetml/2006/main" count="706" uniqueCount="415">
  <si>
    <t>Non-Metallic Minerals</t>
  </si>
  <si>
    <t xml:space="preserve">Textile </t>
  </si>
  <si>
    <t>Textile Materials</t>
  </si>
  <si>
    <t>Final Textile Products</t>
  </si>
  <si>
    <t>Leather Shoes and Fur</t>
  </si>
  <si>
    <t>Wood Industry</t>
  </si>
  <si>
    <t>Wood Timber / Lumber</t>
  </si>
  <si>
    <t>Final Wood Products</t>
  </si>
  <si>
    <t>Food Industry</t>
  </si>
  <si>
    <t>Food and Tobacco Products</t>
  </si>
  <si>
    <t>Animal Food</t>
  </si>
  <si>
    <t>Beverages and Gum</t>
  </si>
  <si>
    <t>Metal Industry</t>
  </si>
  <si>
    <t>Plants / Machines</t>
  </si>
  <si>
    <t>Traffic Vehicles</t>
  </si>
  <si>
    <t>Metals</t>
  </si>
  <si>
    <t>Electrical Machines and Devices</t>
  </si>
  <si>
    <t xml:space="preserve">Pulp and Paper </t>
  </si>
  <si>
    <t>Production and Paper</t>
  </si>
  <si>
    <t xml:space="preserve">Energy </t>
  </si>
  <si>
    <t xml:space="preserve">Coal and Coal products </t>
  </si>
  <si>
    <t>Oil Refinery and Oil products</t>
  </si>
  <si>
    <t>Natural gas and supply</t>
  </si>
  <si>
    <t>District heating supply</t>
  </si>
  <si>
    <t>Power generation and Supply</t>
  </si>
  <si>
    <t>Other Industry</t>
  </si>
  <si>
    <t>Building of Ships</t>
  </si>
  <si>
    <t>Graphical/Printing Services</t>
  </si>
  <si>
    <t>Recycling of Raw Materials</t>
  </si>
  <si>
    <t>Various Products</t>
  </si>
  <si>
    <t>Government</t>
  </si>
  <si>
    <t>Central Government</t>
  </si>
  <si>
    <t xml:space="preserve">Government Affiliated </t>
  </si>
  <si>
    <t>Education</t>
  </si>
  <si>
    <t>Institute</t>
  </si>
  <si>
    <t>Public business</t>
  </si>
  <si>
    <t>Water Supply</t>
  </si>
  <si>
    <t>Gas network</t>
  </si>
  <si>
    <t>District Heating</t>
  </si>
  <si>
    <t>Public Transport</t>
  </si>
  <si>
    <t>Municipal Waste</t>
  </si>
  <si>
    <t>Public Greenery</t>
  </si>
  <si>
    <t>Road Maintenance</t>
  </si>
  <si>
    <t>Multifunction P.U.C.</t>
  </si>
  <si>
    <t xml:space="preserve">Commercial </t>
  </si>
  <si>
    <t>Trade</t>
  </si>
  <si>
    <t>Whole sales</t>
  </si>
  <si>
    <t>Detail sales</t>
  </si>
  <si>
    <t>Services</t>
  </si>
  <si>
    <t>Finance and Banks</t>
  </si>
  <si>
    <t>Media &amp; IT</t>
  </si>
  <si>
    <t>Consulting</t>
  </si>
  <si>
    <t xml:space="preserve">Real estates </t>
  </si>
  <si>
    <t>Health and Hospitals</t>
  </si>
  <si>
    <t>Municipality</t>
  </si>
  <si>
    <t>Public Transportation</t>
  </si>
  <si>
    <t>Municipal</t>
  </si>
  <si>
    <t>Barajevo</t>
  </si>
  <si>
    <t>Grad Beograd</t>
  </si>
  <si>
    <t xml:space="preserve">Čukarica </t>
  </si>
  <si>
    <t xml:space="preserve">Grocka </t>
  </si>
  <si>
    <t xml:space="preserve">Lazarevac  </t>
  </si>
  <si>
    <t>Mladenovac</t>
  </si>
  <si>
    <t>Novi Beograd</t>
  </si>
  <si>
    <t>Obrenovac</t>
  </si>
  <si>
    <t xml:space="preserve">Palilula </t>
  </si>
  <si>
    <t xml:space="preserve">Rakovica </t>
  </si>
  <si>
    <t xml:space="preserve">Savski Venac </t>
  </si>
  <si>
    <t>Sopot</t>
  </si>
  <si>
    <t>Stari Grad</t>
  </si>
  <si>
    <t>Surčin</t>
  </si>
  <si>
    <t>Voždovac</t>
  </si>
  <si>
    <t>Vračar</t>
  </si>
  <si>
    <t>Zemun</t>
  </si>
  <si>
    <t>Zvezdara</t>
  </si>
  <si>
    <t xml:space="preserve">Bor </t>
  </si>
  <si>
    <t xml:space="preserve">Kladovo </t>
  </si>
  <si>
    <t xml:space="preserve">Majdanpek  </t>
  </si>
  <si>
    <t xml:space="preserve">Negotin   </t>
  </si>
  <si>
    <t xml:space="preserve">Veliko Gradište </t>
  </si>
  <si>
    <t xml:space="preserve">Požarevac </t>
  </si>
  <si>
    <t xml:space="preserve">Golubac </t>
  </si>
  <si>
    <t xml:space="preserve">Malo Crniće </t>
  </si>
  <si>
    <t xml:space="preserve">Žabari </t>
  </si>
  <si>
    <t xml:space="preserve">Petrovac </t>
  </si>
  <si>
    <t xml:space="preserve">Kučevo </t>
  </si>
  <si>
    <t xml:space="preserve">Žagubica  </t>
  </si>
  <si>
    <t xml:space="preserve">Leskovac </t>
  </si>
  <si>
    <t xml:space="preserve">Bojnik </t>
  </si>
  <si>
    <t xml:space="preserve">Lebane </t>
  </si>
  <si>
    <t xml:space="preserve">Medveđa </t>
  </si>
  <si>
    <t xml:space="preserve">Vlasotince </t>
  </si>
  <si>
    <t xml:space="preserve">Crna Trava  </t>
  </si>
  <si>
    <t>Kolubarski okrug</t>
  </si>
  <si>
    <t xml:space="preserve">Osečina </t>
  </si>
  <si>
    <t xml:space="preserve">Ub </t>
  </si>
  <si>
    <t xml:space="preserve">Lajkovac </t>
  </si>
  <si>
    <t xml:space="preserve">^Valjevo </t>
  </si>
  <si>
    <t xml:space="preserve">Mionica </t>
  </si>
  <si>
    <t xml:space="preserve">Ljig  </t>
  </si>
  <si>
    <t>Mačvanski okrug</t>
  </si>
  <si>
    <t xml:space="preserve">Bogatić </t>
  </si>
  <si>
    <t xml:space="preserve">Šabac </t>
  </si>
  <si>
    <t xml:space="preserve">Loznica </t>
  </si>
  <si>
    <t xml:space="preserve">Vladimirci </t>
  </si>
  <si>
    <t xml:space="preserve">Koceljeva </t>
  </si>
  <si>
    <t xml:space="preserve">Mali Zvornik </t>
  </si>
  <si>
    <t xml:space="preserve">Krupanj </t>
  </si>
  <si>
    <t xml:space="preserve">Ljubovija </t>
  </si>
  <si>
    <t>Moravički okrug</t>
  </si>
  <si>
    <t xml:space="preserve">Gornji Milanovac </t>
  </si>
  <si>
    <t xml:space="preserve">Čačak </t>
  </si>
  <si>
    <t xml:space="preserve">Lučani </t>
  </si>
  <si>
    <t xml:space="preserve">Ivanjica  </t>
  </si>
  <si>
    <t>Nišavski okrug</t>
  </si>
  <si>
    <t xml:space="preserve">Aleksinac </t>
  </si>
  <si>
    <t xml:space="preserve">Svrljig </t>
  </si>
  <si>
    <t xml:space="preserve">Merošina </t>
  </si>
  <si>
    <t xml:space="preserve">Ražanj </t>
  </si>
  <si>
    <t xml:space="preserve">Doljevac </t>
  </si>
  <si>
    <t xml:space="preserve">Gadžin Han </t>
  </si>
  <si>
    <t xml:space="preserve">Medijana </t>
  </si>
  <si>
    <t xml:space="preserve">Niška Banja </t>
  </si>
  <si>
    <t xml:space="preserve">Pantelej </t>
  </si>
  <si>
    <t>Crveni Krst</t>
  </si>
  <si>
    <t>Pčinjski okrug</t>
  </si>
  <si>
    <t xml:space="preserve">Vladičin Han </t>
  </si>
  <si>
    <t xml:space="preserve">Surdulica </t>
  </si>
  <si>
    <t xml:space="preserve">Bosilegrad </t>
  </si>
  <si>
    <t xml:space="preserve">Trgovište </t>
  </si>
  <si>
    <t xml:space="preserve">Vranje </t>
  </si>
  <si>
    <t xml:space="preserve">Bujanovac </t>
  </si>
  <si>
    <t xml:space="preserve">Preševo  </t>
  </si>
  <si>
    <t xml:space="preserve">Bela Palanka </t>
  </si>
  <si>
    <t xml:space="preserve">Pirot </t>
  </si>
  <si>
    <t xml:space="preserve">Babušnica </t>
  </si>
  <si>
    <t xml:space="preserve">Dimitrovgrad  </t>
  </si>
  <si>
    <t>Podunavski okrug</t>
  </si>
  <si>
    <t xml:space="preserve">Smederevo </t>
  </si>
  <si>
    <t xml:space="preserve">Smederevska Palanka </t>
  </si>
  <si>
    <t xml:space="preserve">Velika Plana  </t>
  </si>
  <si>
    <t>Pomoravski okrug</t>
  </si>
  <si>
    <t xml:space="preserve">Jagodina </t>
  </si>
  <si>
    <t xml:space="preserve">Ćuprija </t>
  </si>
  <si>
    <t xml:space="preserve">Paraćin </t>
  </si>
  <si>
    <t xml:space="preserve">Svilajnac </t>
  </si>
  <si>
    <t xml:space="preserve">Despotovac </t>
  </si>
  <si>
    <t xml:space="preserve">Rekovac  </t>
  </si>
  <si>
    <t>Rasinski okrug</t>
  </si>
  <si>
    <t xml:space="preserve">Varvarin </t>
  </si>
  <si>
    <t xml:space="preserve">Trstenik </t>
  </si>
  <si>
    <t xml:space="preserve">Ćićevac </t>
  </si>
  <si>
    <t xml:space="preserve">Kruševac </t>
  </si>
  <si>
    <t xml:space="preserve">Aleksandrovac </t>
  </si>
  <si>
    <t xml:space="preserve">Brus  </t>
  </si>
  <si>
    <t>Raški okrug</t>
  </si>
  <si>
    <t xml:space="preserve">Kraljevo </t>
  </si>
  <si>
    <t xml:space="preserve">Vrnjačka Banja </t>
  </si>
  <si>
    <t xml:space="preserve">Raška </t>
  </si>
  <si>
    <t xml:space="preserve">Novi Pazar </t>
  </si>
  <si>
    <t xml:space="preserve">Tutin  </t>
  </si>
  <si>
    <t>Šumadijski okrug</t>
  </si>
  <si>
    <t xml:space="preserve">Aranđelovac </t>
  </si>
  <si>
    <t xml:space="preserve">Topola </t>
  </si>
  <si>
    <t xml:space="preserve">Rača </t>
  </si>
  <si>
    <t xml:space="preserve">Batočina </t>
  </si>
  <si>
    <r>
      <t>Knić</t>
    </r>
    <r>
      <rPr>
        <sz val="10.5"/>
        <rFont val="ＭＳ 明朝"/>
        <family val="1"/>
      </rPr>
      <t>）</t>
    </r>
    <r>
      <rPr>
        <sz val="10.5"/>
        <rFont val="Times New Roman"/>
        <family val="1"/>
      </rPr>
      <t xml:space="preserve"> </t>
    </r>
  </si>
  <si>
    <t xml:space="preserve">Lapovo </t>
  </si>
  <si>
    <t xml:space="preserve">Aerodrom </t>
  </si>
  <si>
    <r>
      <t>Pivara</t>
    </r>
    <r>
      <rPr>
        <sz val="10.5"/>
        <rFont val="ＭＳ 明朝"/>
        <family val="1"/>
      </rPr>
      <t>）</t>
    </r>
    <r>
      <rPr>
        <sz val="10.5"/>
        <rFont val="Times New Roman"/>
        <family val="1"/>
      </rPr>
      <t xml:space="preserve"> </t>
    </r>
  </si>
  <si>
    <t xml:space="preserve">Stanovo </t>
  </si>
  <si>
    <t xml:space="preserve">Stari Grad </t>
  </si>
  <si>
    <t xml:space="preserve">Stragari  </t>
  </si>
  <si>
    <t>Toplički okrug</t>
  </si>
  <si>
    <t xml:space="preserve">Prokuplje </t>
  </si>
  <si>
    <t xml:space="preserve">Blace </t>
  </si>
  <si>
    <t xml:space="preserve">Kuršumlija </t>
  </si>
  <si>
    <t xml:space="preserve">Žitorađa  </t>
  </si>
  <si>
    <t>Zaječarski okrug</t>
  </si>
  <si>
    <t xml:space="preserve">Boljevac </t>
  </si>
  <si>
    <t xml:space="preserve">Knjaževac </t>
  </si>
  <si>
    <t xml:space="preserve">Zaječar </t>
  </si>
  <si>
    <t xml:space="preserve">Sokobanja  </t>
  </si>
  <si>
    <t>Non-Ferrous Metals</t>
  </si>
  <si>
    <t>Black Metallurgy</t>
  </si>
  <si>
    <t>Ores and products of Non-Ferrous Metals</t>
  </si>
  <si>
    <t>Building Materials</t>
  </si>
  <si>
    <t>Stone, Gravel and Sand</t>
  </si>
  <si>
    <t xml:space="preserve">Chemical  </t>
  </si>
  <si>
    <t>Basic Chemical Products</t>
  </si>
  <si>
    <t>Naphtha Derivates</t>
  </si>
  <si>
    <t>Non-Metals</t>
  </si>
  <si>
    <t>Other 2</t>
  </si>
  <si>
    <t>Field name</t>
  </si>
  <si>
    <t>Meaning</t>
  </si>
  <si>
    <t>CHAR(2)</t>
  </si>
  <si>
    <t>CHAR(4)</t>
  </si>
  <si>
    <t xml:space="preserve">Address </t>
  </si>
  <si>
    <t>VARCHAR(50)</t>
  </si>
  <si>
    <t>Year</t>
  </si>
  <si>
    <t>CHAR(4)</t>
  </si>
  <si>
    <t>CHAR(7)</t>
  </si>
  <si>
    <t>VARCHAR(20)</t>
  </si>
  <si>
    <t>Not null</t>
  </si>
  <si>
    <t>VARCHAR(8)</t>
  </si>
  <si>
    <t>Encription</t>
  </si>
  <si>
    <t>Municipal Code</t>
  </si>
  <si>
    <t>Sector-code</t>
  </si>
  <si>
    <t>Not Null</t>
  </si>
  <si>
    <t>Registerd Date</t>
  </si>
  <si>
    <t>Date</t>
  </si>
  <si>
    <t>yyyymmdd</t>
  </si>
  <si>
    <t xml:space="preserve">Date </t>
  </si>
  <si>
    <t>Phone Number</t>
  </si>
  <si>
    <t>FAX Number</t>
  </si>
  <si>
    <t>E-mail Address</t>
  </si>
  <si>
    <t>CHAR(9)</t>
  </si>
  <si>
    <t>Revised Date</t>
  </si>
  <si>
    <t>Business type</t>
  </si>
  <si>
    <t>CHAR(6)</t>
  </si>
  <si>
    <t>Sub-sector name</t>
  </si>
  <si>
    <t>Field NO</t>
  </si>
  <si>
    <r>
      <t>　</t>
    </r>
    <r>
      <rPr>
        <sz val="11"/>
        <rFont val="Times New Roman"/>
        <family val="1"/>
      </rPr>
      <t>Classification</t>
    </r>
  </si>
  <si>
    <t>Key</t>
  </si>
  <si>
    <t>01, 02, ,,,,,, 31</t>
  </si>
  <si>
    <t>01, 02, ,,,, 12</t>
  </si>
  <si>
    <t>Ex. 2020</t>
  </si>
  <si>
    <t>Latest update</t>
  </si>
  <si>
    <t>01, 02, ,,,,,, 31</t>
  </si>
  <si>
    <t>01, 02, ,,,, 12</t>
  </si>
  <si>
    <t>Ex. 2020</t>
  </si>
  <si>
    <t>Initial registration</t>
  </si>
  <si>
    <t>Update Information</t>
  </si>
  <si>
    <t>E-mail</t>
  </si>
  <si>
    <t>CHAR(40)</t>
  </si>
  <si>
    <t>Fax</t>
  </si>
  <si>
    <t>CHAR(30)</t>
  </si>
  <si>
    <t>Tel</t>
  </si>
  <si>
    <t>CHAR(30)</t>
  </si>
  <si>
    <t>Characters &lt;=50</t>
  </si>
  <si>
    <t>VARCHAR(50)</t>
  </si>
  <si>
    <t xml:space="preserve">Private address </t>
  </si>
  <si>
    <t>Private information</t>
  </si>
  <si>
    <t>Number &lt;=10</t>
  </si>
  <si>
    <t>CHAR(10)</t>
  </si>
  <si>
    <t>Private address code</t>
  </si>
  <si>
    <t>E-mail</t>
  </si>
  <si>
    <t>CHAR(40)</t>
  </si>
  <si>
    <t>Fax</t>
  </si>
  <si>
    <t>CHAR(30)</t>
  </si>
  <si>
    <t>Tel</t>
  </si>
  <si>
    <t>CHAR(50)</t>
  </si>
  <si>
    <t xml:space="preserve">Address </t>
  </si>
  <si>
    <t>Address code</t>
  </si>
  <si>
    <t>CHAR(10)</t>
  </si>
  <si>
    <t>Company name</t>
  </si>
  <si>
    <t>Company information</t>
  </si>
  <si>
    <t>CHAR(12)</t>
  </si>
  <si>
    <t>Characters &lt;=30</t>
  </si>
  <si>
    <t>EA name</t>
  </si>
  <si>
    <t>Characters &lt;=12</t>
  </si>
  <si>
    <t xml:space="preserve">Password </t>
  </si>
  <si>
    <t>Characters &lt;=10</t>
  </si>
  <si>
    <t xml:space="preserve">Accredited ID code </t>
  </si>
  <si>
    <t>Energy Auditor-ID</t>
  </si>
  <si>
    <t>Comments</t>
  </si>
  <si>
    <t>Input area</t>
  </si>
  <si>
    <t>Input data</t>
  </si>
  <si>
    <t>Information</t>
  </si>
  <si>
    <t>(1) Input format in Screen</t>
  </si>
  <si>
    <t>EA Master File</t>
  </si>
  <si>
    <t>1000kWh</t>
  </si>
  <si>
    <t>Other 1</t>
  </si>
  <si>
    <t>B=A*10000*1000/860</t>
  </si>
  <si>
    <t>DO-ID</t>
  </si>
  <si>
    <t>Site-ID</t>
  </si>
  <si>
    <t>Password</t>
  </si>
  <si>
    <t>DO name</t>
  </si>
  <si>
    <t>Site name</t>
  </si>
  <si>
    <t>Site</t>
  </si>
  <si>
    <t>DO administration</t>
  </si>
  <si>
    <t>DO &amp; Site Code</t>
  </si>
  <si>
    <t>DO &amp; Site Master table</t>
  </si>
  <si>
    <t>District &amp; Municipality</t>
  </si>
  <si>
    <t xml:space="preserve">District </t>
  </si>
  <si>
    <t>District code</t>
  </si>
  <si>
    <t>Municipal code</t>
  </si>
  <si>
    <t>Borski Okrug</t>
  </si>
  <si>
    <t>Branicevski Okrug</t>
  </si>
  <si>
    <t>Jablanicki okrug</t>
  </si>
  <si>
    <t>Pirotski okru</t>
  </si>
  <si>
    <t>Zlatiborski okrug</t>
  </si>
  <si>
    <t>Business Sector &amp; Subsector</t>
  </si>
  <si>
    <t>Site Class</t>
  </si>
  <si>
    <t>Code</t>
  </si>
  <si>
    <t>Factory</t>
  </si>
  <si>
    <t>Factory</t>
  </si>
  <si>
    <t>Building</t>
  </si>
  <si>
    <t>Energy Convertors</t>
  </si>
  <si>
    <t>(1) Converter table Input layout</t>
  </si>
  <si>
    <t>Key</t>
  </si>
  <si>
    <t>None key</t>
  </si>
  <si>
    <t>Type of energy</t>
  </si>
  <si>
    <t>Codes</t>
  </si>
  <si>
    <t>Energies</t>
  </si>
  <si>
    <t>Unit</t>
  </si>
  <si>
    <t>Density</t>
  </si>
  <si>
    <t>Final energy   (toe/unit)</t>
  </si>
  <si>
    <t>Final Energy
(kWh/unit)</t>
  </si>
  <si>
    <t>Final Energy    (M joule/unit)</t>
  </si>
  <si>
    <t>Primary energy (toe/unit)</t>
  </si>
  <si>
    <t>to Carbon Dioxide
(CO2ton/ unit)</t>
  </si>
  <si>
    <t>A</t>
  </si>
  <si>
    <t>C=B*3.6</t>
  </si>
  <si>
    <t>D=A/Efficiency</t>
  </si>
  <si>
    <t>Fuel &amp; Heat</t>
  </si>
  <si>
    <t>Lignite raw</t>
  </si>
  <si>
    <t>ton</t>
  </si>
  <si>
    <t>1.35ton/m3</t>
  </si>
  <si>
    <t>Brown Coal</t>
  </si>
  <si>
    <t>1.55ton/m3</t>
  </si>
  <si>
    <t>Steam Coal</t>
  </si>
  <si>
    <t>Hard coal</t>
  </si>
  <si>
    <t>Coke</t>
  </si>
  <si>
    <t>0.50ton/m3</t>
  </si>
  <si>
    <t>Coke gas</t>
  </si>
  <si>
    <t>1000m3</t>
  </si>
  <si>
    <t>Refinery Gas</t>
  </si>
  <si>
    <t>Gasoline</t>
  </si>
  <si>
    <t>KL</t>
  </si>
  <si>
    <t>0.75ton/KL</t>
  </si>
  <si>
    <t>Kerosene</t>
  </si>
  <si>
    <t>0.80ton/KL</t>
  </si>
  <si>
    <t>Diesel</t>
  </si>
  <si>
    <t>0.85ton/KL</t>
  </si>
  <si>
    <t>Heavy fuel oil</t>
  </si>
  <si>
    <t>0.95ton/KL</t>
  </si>
  <si>
    <t>Oil coke &amp; Heavy end</t>
  </si>
  <si>
    <t>LPG(Propane-Butane)</t>
  </si>
  <si>
    <t>0.60ton/m3</t>
  </si>
  <si>
    <t>Natural gas</t>
  </si>
  <si>
    <t>0.65NG/Air</t>
  </si>
  <si>
    <t xml:space="preserve">Wood </t>
  </si>
  <si>
    <t>0.40ton/m3</t>
  </si>
  <si>
    <t>Charcoal</t>
  </si>
  <si>
    <t>0.63ton/m3</t>
  </si>
  <si>
    <t>Biomass</t>
  </si>
  <si>
    <t>Steam</t>
  </si>
  <si>
    <t>1000kWh</t>
  </si>
  <si>
    <t>Hot water</t>
  </si>
  <si>
    <t>Technical steam</t>
  </si>
  <si>
    <t>Geothermal water</t>
  </si>
  <si>
    <t>Other 1</t>
  </si>
  <si>
    <t>Other 2</t>
  </si>
  <si>
    <t>Other 3</t>
  </si>
  <si>
    <t>Electricity</t>
  </si>
  <si>
    <t>From EPS</t>
  </si>
  <si>
    <t>From Private producer</t>
  </si>
  <si>
    <t>From Solar energy</t>
  </si>
  <si>
    <t xml:space="preserve">From Geothermal </t>
  </si>
  <si>
    <t>From Wind Energy</t>
  </si>
  <si>
    <t xml:space="preserve">Facility &amp; Measurement classification </t>
  </si>
  <si>
    <t xml:space="preserve">Facility classification </t>
  </si>
  <si>
    <t>Measurements classification</t>
  </si>
  <si>
    <t>Combustion facility</t>
  </si>
  <si>
    <t>Establishing management standards</t>
  </si>
  <si>
    <t>Heating: equipment &amp; others</t>
  </si>
  <si>
    <t>Observing measurement/record</t>
  </si>
  <si>
    <t>Heating: air conditioning,water supply</t>
  </si>
  <si>
    <t>Observing maintenance/inspection</t>
  </si>
  <si>
    <t>Waste heat recovery facility</t>
  </si>
  <si>
    <t>Measures to be taken on new installation</t>
  </si>
  <si>
    <t>Power generation facility: gas turbine of power generation  &amp;others</t>
  </si>
  <si>
    <t>Others</t>
  </si>
  <si>
    <t>Power generation facility: boiler of cogeneration &amp; others</t>
  </si>
  <si>
    <t xml:space="preserve">Heat loss prevention facility by radiation, conduction, resistance and others </t>
  </si>
  <si>
    <t xml:space="preserve">Electricity loss prevention facility by radiation, conduction, resistance and others: </t>
  </si>
  <si>
    <t>Electricity utilizing facility: converting to power and heat and others</t>
  </si>
  <si>
    <t>Electricity utilizing facility: converting to lighting facility</t>
  </si>
  <si>
    <t xml:space="preserve">Others </t>
  </si>
  <si>
    <t>Portable water</t>
  </si>
  <si>
    <t>Industrial water</t>
  </si>
  <si>
    <t>Water</t>
  </si>
  <si>
    <t>1000m3</t>
  </si>
  <si>
    <t>1000m3</t>
  </si>
  <si>
    <t>Type code</t>
  </si>
  <si>
    <t>DO name</t>
  </si>
  <si>
    <t>Municipal Code</t>
  </si>
  <si>
    <t xml:space="preserve">Address </t>
  </si>
  <si>
    <t>Phone Number</t>
  </si>
  <si>
    <t>FAX Number</t>
  </si>
  <si>
    <t>E-mail Address</t>
  </si>
  <si>
    <t>Year</t>
  </si>
  <si>
    <t>DO-ID</t>
  </si>
  <si>
    <t>Site-ID</t>
  </si>
  <si>
    <t>Password</t>
  </si>
  <si>
    <t>Registerd Date</t>
  </si>
  <si>
    <t>Revised Date</t>
  </si>
  <si>
    <t xml:space="preserve">Accredited ID code </t>
  </si>
  <si>
    <t>EA name</t>
  </si>
  <si>
    <t>Company name</t>
  </si>
  <si>
    <t>Address code</t>
  </si>
  <si>
    <t xml:space="preserve">Address </t>
  </si>
  <si>
    <t>Private address code</t>
  </si>
  <si>
    <t xml:space="preserve">Private address </t>
  </si>
  <si>
    <t>Initial registration</t>
  </si>
  <si>
    <t>Characters &lt;=20</t>
  </si>
  <si>
    <t>VARCHAR(30)</t>
  </si>
  <si>
    <t>Characters &lt;=30</t>
  </si>
  <si>
    <t>Sector</t>
  </si>
  <si>
    <t>Site Class Code</t>
  </si>
  <si>
    <t>Subsector</t>
  </si>
  <si>
    <t>Subsector Code</t>
  </si>
  <si>
    <t>Constraints</t>
  </si>
  <si>
    <t>Data type</t>
  </si>
</sst>
</file>

<file path=xl/styles.xml><?xml version="1.0" encoding="utf-8"?>
<styleSheet xmlns="http://schemas.openxmlformats.org/spreadsheetml/2006/main">
  <numFmts count="42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¥&quot;#,##0;&quot;¥&quot;\-#,##0"/>
    <numFmt numFmtId="173" formatCode="&quot;¥&quot;#,##0;[Red]&quot;¥&quot;\-#,##0"/>
    <numFmt numFmtId="174" formatCode="&quot;¥&quot;#,##0.00;&quot;¥&quot;\-#,##0.00"/>
    <numFmt numFmtId="175" formatCode="&quot;¥&quot;#,##0.00;[Red]&quot;¥&quot;\-#,##0.00"/>
    <numFmt numFmtId="176" formatCode="_ &quot;¥&quot;* #,##0_ ;_ &quot;¥&quot;* \-#,##0_ ;_ &quot;¥&quot;* &quot;-&quot;_ ;_ @_ "/>
    <numFmt numFmtId="177" formatCode="_ * #,##0_ ;_ * \-#,##0_ ;_ * &quot;-&quot;_ ;_ @_ "/>
    <numFmt numFmtId="178" formatCode="_ &quot;¥&quot;* #,##0.00_ ;_ &quot;¥&quot;* \-#,##0.00_ ;_ &quot;¥&quot;* &quot;-&quot;??_ ;_ @_ "/>
    <numFmt numFmtId="179" formatCode="_ * #,##0.00_ ;_ * \-#,##0.00_ ;_ * &quot;-&quot;??_ ;_ @_ 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0_);[Red]\(0\)"/>
    <numFmt numFmtId="185" formatCode="0_ "/>
    <numFmt numFmtId="186" formatCode="#,##0.0;[Red]\-#,##0.0"/>
    <numFmt numFmtId="187" formatCode="#,##0.#############"/>
    <numFmt numFmtId="188" formatCode="#,##0.0000_);[Red]\(#,##0.0000\)"/>
    <numFmt numFmtId="189" formatCode="#,##0.0_);[Red]\(#,##0.0\)"/>
    <numFmt numFmtId="190" formatCode="#,##0.000_);[Red]\(#,##0.000\)"/>
    <numFmt numFmtId="191" formatCode="0.####"/>
    <numFmt numFmtId="192" formatCode="#,##0.000;[Red]\-#,##0.000"/>
    <numFmt numFmtId="193" formatCode="#,##0.0000;[Red]\-#,##0.0000"/>
    <numFmt numFmtId="194" formatCode="0.0%"/>
    <numFmt numFmtId="195" formatCode="#,##0.0000_ ;[Red]\-#,##0.0000\ "/>
    <numFmt numFmtId="196" formatCode="#,##0_ ;[Red]\-#,##0\ "/>
    <numFmt numFmtId="197" formatCode="0.0000_);[Red]\(0.0000\)"/>
  </numFmts>
  <fonts count="50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name val="Times New Roman"/>
      <family val="1"/>
    </font>
    <font>
      <sz val="6"/>
      <name val="ＭＳ Ｐゴシック"/>
      <family val="3"/>
    </font>
    <font>
      <sz val="10"/>
      <name val="Times New Roman"/>
      <family val="1"/>
    </font>
    <font>
      <sz val="9"/>
      <name val="Times New Roman"/>
      <family val="1"/>
    </font>
    <font>
      <b/>
      <sz val="11"/>
      <name val="ＭＳ Ｐゴシック"/>
      <family val="3"/>
    </font>
    <font>
      <sz val="11"/>
      <name val="Times New Roman Greek"/>
      <family val="1"/>
    </font>
    <font>
      <sz val="10.5"/>
      <name val="Times New Roman"/>
      <family val="1"/>
    </font>
    <font>
      <sz val="10.5"/>
      <name val="ＭＳ 明朝"/>
      <family val="1"/>
    </font>
    <font>
      <sz val="11"/>
      <name val="ＭＳ Ｐ明朝"/>
      <family val="1"/>
    </font>
    <font>
      <b/>
      <sz val="11"/>
      <name val="Times New Roman"/>
      <family val="1"/>
    </font>
    <font>
      <b/>
      <sz val="11"/>
      <color indexed="8"/>
      <name val="ＭＳ Ｐゴシック"/>
      <family val="3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b/>
      <sz val="11"/>
      <color theme="0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0061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sz val="11"/>
      <color rgb="FF3F3F76"/>
      <name val="ＭＳ Ｐゴシック"/>
      <family val="3"/>
    </font>
    <font>
      <sz val="11"/>
      <color rgb="FFFA7D00"/>
      <name val="ＭＳ Ｐゴシック"/>
      <family val="3"/>
    </font>
    <font>
      <sz val="11"/>
      <color rgb="FF9C6500"/>
      <name val="ＭＳ Ｐゴシック"/>
      <family val="3"/>
    </font>
    <font>
      <b/>
      <sz val="11"/>
      <color rgb="FF3F3F3F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1"/>
      <name val="ＭＳ Ｐゴシック"/>
      <family val="3"/>
    </font>
    <font>
      <sz val="11"/>
      <color rgb="FFFF0000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19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33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vertical="center"/>
    </xf>
    <xf numFmtId="0" fontId="3" fillId="33" borderId="10" xfId="0" applyFont="1" applyFill="1" applyBorder="1" applyAlignment="1">
      <alignment vertical="center"/>
    </xf>
    <xf numFmtId="0" fontId="3" fillId="33" borderId="11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/>
    </xf>
    <xf numFmtId="0" fontId="6" fillId="34" borderId="12" xfId="0" applyFont="1" applyFill="1" applyBorder="1" applyAlignment="1">
      <alignment horizontal="justify" vertical="center" wrapText="1"/>
    </xf>
    <xf numFmtId="0" fontId="6" fillId="34" borderId="13" xfId="0" applyFont="1" applyFill="1" applyBorder="1" applyAlignment="1">
      <alignment horizontal="justify" vertical="center" wrapText="1"/>
    </xf>
    <xf numFmtId="0" fontId="6" fillId="34" borderId="14" xfId="0" applyFont="1" applyFill="1" applyBorder="1" applyAlignment="1">
      <alignment horizontal="justify" vertical="center" wrapText="1"/>
    </xf>
    <xf numFmtId="0" fontId="3" fillId="0" borderId="0" xfId="0" applyFont="1" applyBorder="1" applyAlignment="1">
      <alignment vertical="center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vertical="center" wrapText="1"/>
    </xf>
    <xf numFmtId="0" fontId="3" fillId="34" borderId="14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/>
    </xf>
    <xf numFmtId="0" fontId="3" fillId="34" borderId="13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vertical="center" wrapText="1"/>
    </xf>
    <xf numFmtId="0" fontId="3" fillId="34" borderId="12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left" vertical="center"/>
    </xf>
    <xf numFmtId="0" fontId="3" fillId="34" borderId="13" xfId="0" applyFont="1" applyFill="1" applyBorder="1" applyAlignment="1">
      <alignment horizontal="left" vertical="center"/>
    </xf>
    <xf numFmtId="0" fontId="3" fillId="34" borderId="13" xfId="0" applyFont="1" applyFill="1" applyBorder="1" applyAlignment="1">
      <alignment horizontal="left" vertical="center" wrapText="1"/>
    </xf>
    <xf numFmtId="49" fontId="3" fillId="34" borderId="12" xfId="0" applyNumberFormat="1" applyFont="1" applyFill="1" applyBorder="1" applyAlignment="1" applyProtection="1">
      <alignment horizontal="center" vertical="center" shrinkToFit="1"/>
      <protection/>
    </xf>
    <xf numFmtId="185" fontId="6" fillId="33" borderId="11" xfId="0" applyNumberFormat="1" applyFont="1" applyFill="1" applyBorder="1" applyAlignment="1">
      <alignment horizontal="center" vertical="center" wrapText="1" shrinkToFit="1"/>
    </xf>
    <xf numFmtId="0" fontId="3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vertical="center"/>
    </xf>
    <xf numFmtId="0" fontId="3" fillId="34" borderId="10" xfId="0" applyFont="1" applyFill="1" applyBorder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9" fillId="33" borderId="11" xfId="64" applyFont="1" applyFill="1" applyBorder="1" applyAlignment="1">
      <alignment horizontal="justify" vertical="top" wrapText="1"/>
      <protection/>
    </xf>
    <xf numFmtId="0" fontId="9" fillId="33" borderId="15" xfId="64" applyFont="1" applyFill="1" applyBorder="1" applyAlignment="1">
      <alignment horizontal="justify" vertical="top" wrapText="1"/>
      <protection/>
    </xf>
    <xf numFmtId="0" fontId="9" fillId="33" borderId="10" xfId="64" applyFont="1" applyFill="1" applyBorder="1" applyAlignment="1">
      <alignment horizontal="justify" vertical="top" wrapText="1"/>
      <protection/>
    </xf>
    <xf numFmtId="0" fontId="9" fillId="34" borderId="16" xfId="64" applyFont="1" applyFill="1" applyBorder="1" applyAlignment="1">
      <alignment horizontal="justify" vertical="top" wrapText="1"/>
      <protection/>
    </xf>
    <xf numFmtId="0" fontId="9" fillId="34" borderId="16" xfId="64" applyFont="1" applyFill="1" applyBorder="1" applyAlignment="1" quotePrefix="1">
      <alignment horizontal="justify" vertical="top" wrapText="1"/>
      <protection/>
    </xf>
    <xf numFmtId="0" fontId="9" fillId="34" borderId="17" xfId="64" applyFont="1" applyFill="1" applyBorder="1" applyAlignment="1">
      <alignment horizontal="justify" vertical="top" wrapText="1"/>
      <protection/>
    </xf>
    <xf numFmtId="0" fontId="9" fillId="34" borderId="18" xfId="64" applyFont="1" applyFill="1" applyBorder="1" applyAlignment="1">
      <alignment horizontal="justify" vertical="top" wrapText="1"/>
      <protection/>
    </xf>
    <xf numFmtId="0" fontId="9" fillId="34" borderId="19" xfId="64" applyFont="1" applyFill="1" applyBorder="1" applyAlignment="1">
      <alignment horizontal="justify" vertical="top" wrapText="1"/>
      <protection/>
    </xf>
    <xf numFmtId="0" fontId="9" fillId="34" borderId="10" xfId="64" applyFont="1" applyFill="1" applyBorder="1" applyAlignment="1">
      <alignment horizontal="justify" vertical="top" wrapText="1"/>
      <protection/>
    </xf>
    <xf numFmtId="0" fontId="9" fillId="34" borderId="20" xfId="64" applyFont="1" applyFill="1" applyBorder="1" applyAlignment="1">
      <alignment horizontal="justify" vertical="top" wrapText="1"/>
      <protection/>
    </xf>
    <xf numFmtId="0" fontId="9" fillId="34" borderId="21" xfId="64" applyFont="1" applyFill="1" applyBorder="1" applyAlignment="1">
      <alignment horizontal="justify" vertical="top" wrapText="1"/>
      <protection/>
    </xf>
    <xf numFmtId="0" fontId="9" fillId="34" borderId="22" xfId="64" applyFont="1" applyFill="1" applyBorder="1" applyAlignment="1">
      <alignment horizontal="justify" vertical="top" wrapText="1"/>
      <protection/>
    </xf>
    <xf numFmtId="0" fontId="9" fillId="34" borderId="23" xfId="64" applyFont="1" applyFill="1" applyBorder="1" applyAlignment="1">
      <alignment horizontal="justify" vertical="top" wrapText="1"/>
      <protection/>
    </xf>
    <xf numFmtId="0" fontId="9" fillId="34" borderId="24" xfId="64" applyFont="1" applyFill="1" applyBorder="1" applyAlignment="1">
      <alignment horizontal="justify" vertical="top" wrapText="1"/>
      <protection/>
    </xf>
    <xf numFmtId="0" fontId="9" fillId="34" borderId="25" xfId="64" applyFont="1" applyFill="1" applyBorder="1" applyAlignment="1">
      <alignment horizontal="justify" vertical="top" wrapText="1"/>
      <protection/>
    </xf>
    <xf numFmtId="0" fontId="9" fillId="34" borderId="26" xfId="64" applyFont="1" applyFill="1" applyBorder="1" applyAlignment="1">
      <alignment horizontal="justify" vertical="top" wrapText="1"/>
      <protection/>
    </xf>
    <xf numFmtId="0" fontId="9" fillId="34" borderId="27" xfId="64" applyFont="1" applyFill="1" applyBorder="1" applyAlignment="1">
      <alignment horizontal="justify" vertical="top" wrapText="1"/>
      <protection/>
    </xf>
    <xf numFmtId="0" fontId="9" fillId="34" borderId="28" xfId="64" applyFont="1" applyFill="1" applyBorder="1" applyAlignment="1">
      <alignment horizontal="justify" vertical="top" wrapText="1"/>
      <protection/>
    </xf>
    <xf numFmtId="0" fontId="3" fillId="34" borderId="27" xfId="64" applyFont="1" applyFill="1" applyBorder="1">
      <alignment vertical="center"/>
      <protection/>
    </xf>
    <xf numFmtId="0" fontId="9" fillId="33" borderId="10" xfId="64" applyFont="1" applyFill="1" applyBorder="1" applyAlignment="1">
      <alignment horizontal="center" vertical="top" wrapText="1"/>
      <protection/>
    </xf>
    <xf numFmtId="0" fontId="9" fillId="34" borderId="10" xfId="64" applyFont="1" applyFill="1" applyBorder="1" applyAlignment="1">
      <alignment horizontal="center" vertical="top" wrapText="1"/>
      <protection/>
    </xf>
    <xf numFmtId="0" fontId="9" fillId="34" borderId="10" xfId="64" applyFont="1" applyFill="1" applyBorder="1" applyAlignment="1">
      <alignment horizontal="left" vertical="top" wrapText="1"/>
      <protection/>
    </xf>
    <xf numFmtId="0" fontId="7" fillId="0" borderId="0" xfId="0" applyFont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197" fontId="3" fillId="34" borderId="14" xfId="63" applyNumberFormat="1" applyFont="1" applyFill="1" applyBorder="1" applyAlignment="1" applyProtection="1">
      <alignment horizontal="center" vertical="center" wrapText="1"/>
      <protection/>
    </xf>
    <xf numFmtId="38" fontId="3" fillId="34" borderId="14" xfId="63" applyFont="1" applyFill="1" applyBorder="1" applyAlignment="1" applyProtection="1">
      <alignment horizontal="center" vertical="center" wrapText="1"/>
      <protection/>
    </xf>
    <xf numFmtId="195" fontId="3" fillId="34" borderId="14" xfId="63" applyNumberFormat="1" applyFont="1" applyFill="1" applyBorder="1" applyAlignment="1" applyProtection="1">
      <alignment horizontal="center" vertical="center" wrapText="1"/>
      <protection/>
    </xf>
    <xf numFmtId="40" fontId="3" fillId="34" borderId="14" xfId="63" applyNumberFormat="1" applyFont="1" applyFill="1" applyBorder="1" applyAlignment="1" applyProtection="1">
      <alignment horizontal="center" vertical="center" wrapText="1"/>
      <protection/>
    </xf>
    <xf numFmtId="197" fontId="3" fillId="34" borderId="13" xfId="63" applyNumberFormat="1" applyFont="1" applyFill="1" applyBorder="1" applyAlignment="1" applyProtection="1">
      <alignment horizontal="center" vertical="center" wrapText="1"/>
      <protection/>
    </xf>
    <xf numFmtId="38" fontId="3" fillId="34" borderId="13" xfId="63" applyFont="1" applyFill="1" applyBorder="1" applyAlignment="1" applyProtection="1">
      <alignment horizontal="center" vertical="center"/>
      <protection/>
    </xf>
    <xf numFmtId="195" fontId="3" fillId="34" borderId="13" xfId="63" applyNumberFormat="1" applyFont="1" applyFill="1" applyBorder="1" applyAlignment="1" applyProtection="1">
      <alignment horizontal="center" vertical="center"/>
      <protection/>
    </xf>
    <xf numFmtId="40" fontId="3" fillId="34" borderId="13" xfId="63" applyNumberFormat="1" applyFont="1" applyFill="1" applyBorder="1" applyAlignment="1" applyProtection="1">
      <alignment horizontal="center" vertical="center"/>
      <protection/>
    </xf>
    <xf numFmtId="197" fontId="3" fillId="34" borderId="13" xfId="63" applyNumberFormat="1" applyFont="1" applyFill="1" applyBorder="1" applyAlignment="1" applyProtection="1">
      <alignment horizontal="center" vertical="center"/>
      <protection/>
    </xf>
    <xf numFmtId="188" fontId="3" fillId="34" borderId="13" xfId="63" applyNumberFormat="1" applyFont="1" applyFill="1" applyBorder="1" applyAlignment="1" applyProtection="1">
      <alignment horizontal="center" vertical="center"/>
      <protection/>
    </xf>
    <xf numFmtId="38" fontId="3" fillId="34" borderId="12" xfId="63" applyFont="1" applyFill="1" applyBorder="1" applyAlignment="1" applyProtection="1">
      <alignment horizontal="center" vertical="center"/>
      <protection/>
    </xf>
    <xf numFmtId="40" fontId="3" fillId="34" borderId="12" xfId="63" applyNumberFormat="1" applyFont="1" applyFill="1" applyBorder="1" applyAlignment="1" applyProtection="1">
      <alignment horizontal="center" vertical="center"/>
      <protection/>
    </xf>
    <xf numFmtId="197" fontId="3" fillId="34" borderId="14" xfId="63" applyNumberFormat="1" applyFont="1" applyFill="1" applyBorder="1" applyAlignment="1" applyProtection="1">
      <alignment horizontal="center" vertical="center"/>
      <protection/>
    </xf>
    <xf numFmtId="38" fontId="3" fillId="34" borderId="14" xfId="63" applyFont="1" applyFill="1" applyBorder="1" applyAlignment="1" applyProtection="1">
      <alignment horizontal="center" vertical="center"/>
      <protection/>
    </xf>
    <xf numFmtId="40" fontId="3" fillId="34" borderId="14" xfId="63" applyNumberFormat="1" applyFont="1" applyFill="1" applyBorder="1" applyAlignment="1" applyProtection="1">
      <alignment horizontal="center" vertical="center"/>
      <protection/>
    </xf>
    <xf numFmtId="197" fontId="3" fillId="34" borderId="12" xfId="63" applyNumberFormat="1" applyFont="1" applyFill="1" applyBorder="1" applyAlignment="1" applyProtection="1">
      <alignment horizontal="center" vertical="center"/>
      <protection/>
    </xf>
    <xf numFmtId="0" fontId="12" fillId="35" borderId="10" xfId="0" applyFont="1" applyFill="1" applyBorder="1" applyAlignment="1">
      <alignment vertical="center"/>
    </xf>
    <xf numFmtId="0" fontId="12" fillId="35" borderId="10" xfId="0" applyFont="1" applyFill="1" applyBorder="1" applyAlignment="1">
      <alignment vertical="center" wrapText="1"/>
    </xf>
    <xf numFmtId="0" fontId="14" fillId="0" borderId="0" xfId="0" applyFont="1" applyAlignment="1">
      <alignment vertical="center"/>
    </xf>
    <xf numFmtId="0" fontId="14" fillId="35" borderId="10" xfId="0" applyFont="1" applyFill="1" applyBorder="1" applyAlignment="1">
      <alignment vertical="center"/>
    </xf>
    <xf numFmtId="0" fontId="14" fillId="35" borderId="10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15" fillId="36" borderId="10" xfId="0" applyFont="1" applyFill="1" applyBorder="1" applyAlignment="1">
      <alignment vertical="center" wrapText="1"/>
    </xf>
    <xf numFmtId="0" fontId="15" fillId="36" borderId="10" xfId="0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36" borderId="10" xfId="0" applyFont="1" applyFill="1" applyBorder="1" applyAlignment="1">
      <alignment horizontal="left"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34" borderId="14" xfId="0" applyFont="1" applyFill="1" applyBorder="1" applyAlignment="1">
      <alignment horizontal="center" vertical="center" wrapText="1"/>
    </xf>
    <xf numFmtId="0" fontId="0" fillId="34" borderId="29" xfId="0" applyFill="1" applyBorder="1" applyAlignment="1">
      <alignment vertical="center"/>
    </xf>
    <xf numFmtId="0" fontId="3" fillId="34" borderId="14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 wrapText="1"/>
    </xf>
    <xf numFmtId="0" fontId="0" fillId="34" borderId="30" xfId="0" applyFill="1" applyBorder="1" applyAlignment="1">
      <alignment vertical="center"/>
    </xf>
    <xf numFmtId="0" fontId="3" fillId="34" borderId="12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justify" vertical="top" wrapText="1"/>
    </xf>
    <xf numFmtId="0" fontId="3" fillId="34" borderId="14" xfId="0" applyFont="1" applyFill="1" applyBorder="1" applyAlignment="1">
      <alignment horizontal="justify" vertical="top" wrapText="1"/>
    </xf>
    <xf numFmtId="0" fontId="3" fillId="34" borderId="31" xfId="0" applyFont="1" applyFill="1" applyBorder="1" applyAlignment="1">
      <alignment horizontal="justify" vertical="top" wrapText="1"/>
    </xf>
    <xf numFmtId="0" fontId="3" fillId="34" borderId="13" xfId="0" applyFont="1" applyFill="1" applyBorder="1" applyAlignment="1">
      <alignment horizontal="justify" vertical="top" wrapText="1"/>
    </xf>
    <xf numFmtId="0" fontId="3" fillId="34" borderId="12" xfId="0" applyFont="1" applyFill="1" applyBorder="1" applyAlignment="1">
      <alignment horizontal="justify" vertical="top" wrapText="1"/>
    </xf>
    <xf numFmtId="0" fontId="3" fillId="34" borderId="27" xfId="0" applyFont="1" applyFill="1" applyBorder="1" applyAlignment="1">
      <alignment horizontal="justify" vertical="top" wrapText="1"/>
    </xf>
    <xf numFmtId="0" fontId="3" fillId="34" borderId="11" xfId="0" applyFont="1" applyFill="1" applyBorder="1" applyAlignment="1">
      <alignment vertical="top" wrapText="1"/>
    </xf>
    <xf numFmtId="0" fontId="3" fillId="34" borderId="31" xfId="0" applyFont="1" applyFill="1" applyBorder="1" applyAlignment="1">
      <alignment vertical="top" wrapText="1"/>
    </xf>
    <xf numFmtId="0" fontId="3" fillId="34" borderId="27" xfId="0" applyFont="1" applyFill="1" applyBorder="1" applyAlignment="1">
      <alignment vertical="top" wrapText="1"/>
    </xf>
    <xf numFmtId="0" fontId="0" fillId="34" borderId="14" xfId="0" applyFill="1" applyBorder="1" applyAlignment="1">
      <alignment vertical="center"/>
    </xf>
    <xf numFmtId="0" fontId="0" fillId="34" borderId="13" xfId="0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3" fillId="34" borderId="14" xfId="0" applyFont="1" applyFill="1" applyBorder="1" applyAlignment="1">
      <alignment vertical="top" wrapText="1"/>
    </xf>
    <xf numFmtId="0" fontId="3" fillId="34" borderId="13" xfId="0" applyFont="1" applyFill="1" applyBorder="1" applyAlignment="1">
      <alignment vertical="center"/>
    </xf>
    <xf numFmtId="0" fontId="3" fillId="34" borderId="12" xfId="0" applyFont="1" applyFill="1" applyBorder="1" applyAlignment="1">
      <alignment vertical="center"/>
    </xf>
    <xf numFmtId="0" fontId="3" fillId="34" borderId="14" xfId="0" applyFont="1" applyFill="1" applyBorder="1" applyAlignment="1">
      <alignment vertical="center"/>
    </xf>
    <xf numFmtId="0" fontId="3" fillId="34" borderId="12" xfId="0" applyFont="1" applyFill="1" applyBorder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vertical="center"/>
    </xf>
    <xf numFmtId="0" fontId="0" fillId="37" borderId="32" xfId="0" applyFill="1" applyBorder="1" applyAlignment="1">
      <alignment vertical="center"/>
    </xf>
    <xf numFmtId="0" fontId="0" fillId="37" borderId="21" xfId="0" applyFill="1" applyBorder="1" applyAlignment="1">
      <alignment vertical="center"/>
    </xf>
    <xf numFmtId="0" fontId="0" fillId="37" borderId="33" xfId="0" applyFill="1" applyBorder="1" applyAlignment="1">
      <alignment vertical="center"/>
    </xf>
    <xf numFmtId="0" fontId="0" fillId="37" borderId="34" xfId="0" applyFill="1" applyBorder="1" applyAlignment="1">
      <alignment vertical="center"/>
    </xf>
    <xf numFmtId="0" fontId="16" fillId="0" borderId="0" xfId="0" applyFont="1" applyAlignment="1">
      <alignment vertical="center"/>
    </xf>
    <xf numFmtId="0" fontId="0" fillId="0" borderId="35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4" xfId="0" applyFill="1" applyBorder="1" applyAlignment="1">
      <alignment vertical="center"/>
    </xf>
    <xf numFmtId="0" fontId="3" fillId="37" borderId="15" xfId="0" applyFont="1" applyFill="1" applyBorder="1" applyAlignment="1">
      <alignment vertical="center"/>
    </xf>
    <xf numFmtId="0" fontId="3" fillId="37" borderId="36" xfId="0" applyFont="1" applyFill="1" applyBorder="1" applyAlignment="1">
      <alignment vertical="center"/>
    </xf>
    <xf numFmtId="0" fontId="3" fillId="37" borderId="37" xfId="0" applyFont="1" applyFill="1" applyBorder="1" applyAlignment="1">
      <alignment vertical="center"/>
    </xf>
    <xf numFmtId="0" fontId="3" fillId="37" borderId="38" xfId="0" applyFont="1" applyFill="1" applyBorder="1" applyAlignment="1">
      <alignment vertical="center"/>
    </xf>
    <xf numFmtId="0" fontId="3" fillId="37" borderId="32" xfId="0" applyFont="1" applyFill="1" applyBorder="1" applyAlignment="1">
      <alignment vertical="center"/>
    </xf>
    <xf numFmtId="0" fontId="3" fillId="37" borderId="21" xfId="0" applyFont="1" applyFill="1" applyBorder="1" applyAlignment="1">
      <alignment vertical="center"/>
    </xf>
    <xf numFmtId="0" fontId="3" fillId="37" borderId="33" xfId="0" applyFont="1" applyFill="1" applyBorder="1" applyAlignment="1">
      <alignment vertical="center"/>
    </xf>
    <xf numFmtId="0" fontId="3" fillId="0" borderId="35" xfId="0" applyFont="1" applyFill="1" applyBorder="1" applyAlignment="1">
      <alignment vertical="center"/>
    </xf>
    <xf numFmtId="0" fontId="3" fillId="0" borderId="33" xfId="0" applyFont="1" applyFill="1" applyBorder="1" applyAlignment="1">
      <alignment vertical="center"/>
    </xf>
    <xf numFmtId="0" fontId="3" fillId="34" borderId="11" xfId="0" applyFont="1" applyFill="1" applyBorder="1" applyAlignment="1">
      <alignment horizontal="left" vertical="top" wrapText="1"/>
    </xf>
    <xf numFmtId="0" fontId="3" fillId="34" borderId="27" xfId="0" applyFont="1" applyFill="1" applyBorder="1" applyAlignment="1">
      <alignment horizontal="left" vertical="top" wrapText="1"/>
    </xf>
    <xf numFmtId="0" fontId="3" fillId="37" borderId="39" xfId="0" applyFont="1" applyFill="1" applyBorder="1" applyAlignment="1">
      <alignment horizontal="left" vertical="top" wrapText="1"/>
    </xf>
    <xf numFmtId="0" fontId="0" fillId="37" borderId="40" xfId="0" applyFill="1" applyBorder="1" applyAlignment="1">
      <alignment horizontal="left" vertical="top" wrapText="1"/>
    </xf>
    <xf numFmtId="0" fontId="0" fillId="37" borderId="15" xfId="0" applyFill="1" applyBorder="1" applyAlignment="1">
      <alignment horizontal="left" vertical="top" wrapText="1"/>
    </xf>
    <xf numFmtId="0" fontId="3" fillId="37" borderId="41" xfId="0" applyFont="1" applyFill="1" applyBorder="1" applyAlignment="1">
      <alignment horizontal="left" vertical="top" wrapText="1"/>
    </xf>
    <xf numFmtId="0" fontId="0" fillId="37" borderId="42" xfId="0" applyFill="1" applyBorder="1" applyAlignment="1">
      <alignment horizontal="left" vertical="top" wrapText="1"/>
    </xf>
    <xf numFmtId="0" fontId="0" fillId="37" borderId="37" xfId="0" applyFill="1" applyBorder="1" applyAlignment="1">
      <alignment horizontal="left" vertical="top" wrapText="1"/>
    </xf>
    <xf numFmtId="0" fontId="0" fillId="37" borderId="40" xfId="0" applyFill="1" applyBorder="1" applyAlignment="1">
      <alignment horizontal="left" vertical="top"/>
    </xf>
    <xf numFmtId="0" fontId="0" fillId="37" borderId="15" xfId="0" applyFill="1" applyBorder="1" applyAlignment="1">
      <alignment horizontal="left" vertical="top"/>
    </xf>
    <xf numFmtId="0" fontId="3" fillId="37" borderId="43" xfId="0" applyFont="1" applyFill="1" applyBorder="1" applyAlignment="1">
      <alignment horizontal="left" vertical="top"/>
    </xf>
    <xf numFmtId="0" fontId="0" fillId="37" borderId="0" xfId="0" applyFill="1" applyAlignment="1">
      <alignment horizontal="left" vertical="top"/>
    </xf>
    <xf numFmtId="0" fontId="0" fillId="37" borderId="36" xfId="0" applyFill="1" applyBorder="1" applyAlignment="1">
      <alignment horizontal="left" vertical="top"/>
    </xf>
    <xf numFmtId="0" fontId="3" fillId="37" borderId="41" xfId="0" applyFont="1" applyFill="1" applyBorder="1" applyAlignment="1">
      <alignment horizontal="left" vertical="top"/>
    </xf>
    <xf numFmtId="0" fontId="0" fillId="37" borderId="42" xfId="0" applyFill="1" applyBorder="1" applyAlignment="1">
      <alignment horizontal="left" vertical="top"/>
    </xf>
    <xf numFmtId="0" fontId="0" fillId="37" borderId="37" xfId="0" applyFill="1" applyBorder="1" applyAlignment="1">
      <alignment horizontal="left" vertical="top"/>
    </xf>
    <xf numFmtId="0" fontId="3" fillId="37" borderId="43" xfId="0" applyFont="1" applyFill="1" applyBorder="1" applyAlignment="1">
      <alignment horizontal="left" vertical="top" wrapText="1"/>
    </xf>
    <xf numFmtId="0" fontId="0" fillId="37" borderId="0" xfId="0" applyFill="1" applyAlignment="1">
      <alignment horizontal="left" vertical="top" wrapText="1"/>
    </xf>
    <xf numFmtId="0" fontId="0" fillId="37" borderId="36" xfId="0" applyFill="1" applyBorder="1" applyAlignment="1">
      <alignment horizontal="left" vertical="top" wrapText="1"/>
    </xf>
    <xf numFmtId="0" fontId="3" fillId="34" borderId="10" xfId="0" applyFont="1" applyFill="1" applyBorder="1" applyAlignment="1">
      <alignment horizontal="left" vertical="top" wrapText="1"/>
    </xf>
    <xf numFmtId="0" fontId="3" fillId="34" borderId="10" xfId="0" applyFont="1" applyFill="1" applyBorder="1" applyAlignment="1">
      <alignment vertical="top"/>
    </xf>
    <xf numFmtId="0" fontId="3" fillId="34" borderId="10" xfId="0" applyFont="1" applyFill="1" applyBorder="1" applyAlignment="1">
      <alignment horizontal="left" vertical="top"/>
    </xf>
    <xf numFmtId="0" fontId="3" fillId="37" borderId="38" xfId="0" applyFont="1" applyFill="1" applyBorder="1" applyAlignment="1">
      <alignment vertical="center"/>
    </xf>
    <xf numFmtId="0" fontId="0" fillId="37" borderId="32" xfId="0" applyFill="1" applyBorder="1" applyAlignment="1">
      <alignment vertical="center"/>
    </xf>
    <xf numFmtId="0" fontId="0" fillId="37" borderId="21" xfId="0" applyFill="1" applyBorder="1" applyAlignment="1">
      <alignment vertical="center"/>
    </xf>
    <xf numFmtId="0" fontId="0" fillId="37" borderId="40" xfId="0" applyFill="1" applyBorder="1" applyAlignment="1">
      <alignment vertical="top"/>
    </xf>
    <xf numFmtId="0" fontId="0" fillId="37" borderId="15" xfId="0" applyFill="1" applyBorder="1" applyAlignment="1">
      <alignment vertical="top"/>
    </xf>
    <xf numFmtId="0" fontId="3" fillId="37" borderId="43" xfId="0" applyFont="1" applyFill="1" applyBorder="1" applyAlignment="1">
      <alignment vertical="top"/>
    </xf>
    <xf numFmtId="0" fontId="0" fillId="37" borderId="0" xfId="0" applyFill="1" applyAlignment="1">
      <alignment vertical="top"/>
    </xf>
    <xf numFmtId="0" fontId="0" fillId="37" borderId="36" xfId="0" applyFill="1" applyBorder="1" applyAlignment="1">
      <alignment vertical="top"/>
    </xf>
    <xf numFmtId="0" fontId="3" fillId="37" borderId="41" xfId="0" applyFont="1" applyFill="1" applyBorder="1" applyAlignment="1">
      <alignment vertical="top"/>
    </xf>
    <xf numFmtId="0" fontId="0" fillId="37" borderId="42" xfId="0" applyFill="1" applyBorder="1" applyAlignment="1">
      <alignment vertical="top"/>
    </xf>
    <xf numFmtId="0" fontId="0" fillId="37" borderId="37" xfId="0" applyFill="1" applyBorder="1" applyAlignment="1">
      <alignment vertical="top"/>
    </xf>
    <xf numFmtId="0" fontId="3" fillId="37" borderId="38" xfId="0" applyFont="1" applyFill="1" applyBorder="1" applyAlignment="1">
      <alignment horizontal="left" vertical="top"/>
    </xf>
    <xf numFmtId="0" fontId="3" fillId="37" borderId="39" xfId="0" applyFont="1" applyFill="1" applyBorder="1" applyAlignment="1">
      <alignment horizontal="justify" vertical="top" wrapText="1"/>
    </xf>
    <xf numFmtId="0" fontId="0" fillId="0" borderId="4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37" xfId="0" applyBorder="1" applyAlignment="1">
      <alignment vertical="center"/>
    </xf>
    <xf numFmtId="0" fontId="3" fillId="37" borderId="39" xfId="0" applyFont="1" applyFill="1" applyBorder="1" applyAlignment="1">
      <alignment vertical="top" wrapText="1"/>
    </xf>
    <xf numFmtId="0" fontId="6" fillId="33" borderId="44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6" fillId="33" borderId="45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0" fillId="35" borderId="11" xfId="0" applyFill="1" applyBorder="1" applyAlignment="1">
      <alignment vertical="top"/>
    </xf>
    <xf numFmtId="0" fontId="0" fillId="35" borderId="31" xfId="0" applyFill="1" applyBorder="1" applyAlignment="1">
      <alignment vertical="top"/>
    </xf>
    <xf numFmtId="0" fontId="0" fillId="35" borderId="27" xfId="0" applyFill="1" applyBorder="1" applyAlignment="1">
      <alignment vertical="top"/>
    </xf>
    <xf numFmtId="0" fontId="6" fillId="33" borderId="44" xfId="0" applyFont="1" applyFill="1" applyBorder="1" applyAlignment="1">
      <alignment horizontal="center" vertical="center"/>
    </xf>
    <xf numFmtId="0" fontId="5" fillId="33" borderId="44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vertical="top"/>
    </xf>
    <xf numFmtId="0" fontId="3" fillId="0" borderId="27" xfId="0" applyFont="1" applyBorder="1" applyAlignment="1">
      <alignment vertical="top"/>
    </xf>
    <xf numFmtId="0" fontId="3" fillId="33" borderId="46" xfId="0" applyFont="1" applyFill="1" applyBorder="1" applyAlignment="1">
      <alignment vertical="top" wrapText="1"/>
    </xf>
    <xf numFmtId="0" fontId="0" fillId="0" borderId="46" xfId="0" applyBorder="1" applyAlignment="1">
      <alignment vertical="center"/>
    </xf>
    <xf numFmtId="0" fontId="5" fillId="33" borderId="47" xfId="0" applyFont="1" applyFill="1" applyBorder="1" applyAlignment="1">
      <alignment horizontal="center" vertical="center"/>
    </xf>
    <xf numFmtId="0" fontId="3" fillId="33" borderId="48" xfId="0" applyFont="1" applyFill="1" applyBorder="1" applyAlignment="1">
      <alignment horizontal="center"/>
    </xf>
    <xf numFmtId="0" fontId="3" fillId="33" borderId="44" xfId="0" applyFont="1" applyFill="1" applyBorder="1" applyAlignment="1">
      <alignment horizontal="center" vertical="center"/>
    </xf>
    <xf numFmtId="0" fontId="3" fillId="0" borderId="27" xfId="0" applyFont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桁区切り 2" xfId="63"/>
    <cellStyle name="標準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40</xdr:row>
      <xdr:rowOff>47625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885950" y="8058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24"/>
  <sheetViews>
    <sheetView zoomScalePageLayoutView="0" workbookViewId="0" topLeftCell="E1">
      <selection activeCell="I4" sqref="I4:BN24"/>
    </sheetView>
  </sheetViews>
  <sheetFormatPr defaultColWidth="9.00390625" defaultRowHeight="13.5"/>
  <cols>
    <col min="3" max="3" width="19.00390625" style="0" customWidth="1"/>
    <col min="4" max="4" width="21.75390625" style="0" customWidth="1"/>
    <col min="5" max="5" width="19.125" style="0" customWidth="1"/>
    <col min="6" max="6" width="15.875" style="0" customWidth="1"/>
    <col min="7" max="7" width="19.375" style="0" customWidth="1"/>
    <col min="9" max="84" width="2.75390625" style="0" customWidth="1"/>
  </cols>
  <sheetData>
    <row r="1" spans="1:7" ht="15">
      <c r="A1" s="31">
        <v>1</v>
      </c>
      <c r="B1" s="1" t="s">
        <v>282</v>
      </c>
      <c r="C1" s="1"/>
      <c r="D1" s="4"/>
      <c r="E1" s="4"/>
      <c r="F1" s="4"/>
      <c r="G1" s="4"/>
    </row>
    <row r="3" ht="13.5">
      <c r="C3" s="4"/>
    </row>
    <row r="4" spans="2:78" ht="15">
      <c r="B4" s="6" t="s">
        <v>221</v>
      </c>
      <c r="C4" s="8" t="s">
        <v>222</v>
      </c>
      <c r="D4" s="109" t="s">
        <v>193</v>
      </c>
      <c r="E4" s="109" t="s">
        <v>414</v>
      </c>
      <c r="F4" s="109" t="s">
        <v>194</v>
      </c>
      <c r="G4" s="109" t="s">
        <v>413</v>
      </c>
      <c r="I4" s="115">
        <v>1</v>
      </c>
      <c r="J4" s="115">
        <f>I4+1</f>
        <v>2</v>
      </c>
      <c r="K4" s="115">
        <f aca="true" t="shared" si="0" ref="K4:BV4">J4+1</f>
        <v>3</v>
      </c>
      <c r="L4" s="115">
        <f t="shared" si="0"/>
        <v>4</v>
      </c>
      <c r="M4" s="115">
        <f t="shared" si="0"/>
        <v>5</v>
      </c>
      <c r="N4" s="115">
        <f t="shared" si="0"/>
        <v>6</v>
      </c>
      <c r="O4" s="115">
        <f t="shared" si="0"/>
        <v>7</v>
      </c>
      <c r="P4" s="115">
        <f t="shared" si="0"/>
        <v>8</v>
      </c>
      <c r="Q4" s="115">
        <f t="shared" si="0"/>
        <v>9</v>
      </c>
      <c r="R4" s="115">
        <f t="shared" si="0"/>
        <v>10</v>
      </c>
      <c r="S4" s="115">
        <f t="shared" si="0"/>
        <v>11</v>
      </c>
      <c r="T4" s="115">
        <f t="shared" si="0"/>
        <v>12</v>
      </c>
      <c r="U4" s="115">
        <f t="shared" si="0"/>
        <v>13</v>
      </c>
      <c r="V4" s="115">
        <f t="shared" si="0"/>
        <v>14</v>
      </c>
      <c r="W4" s="115">
        <f t="shared" si="0"/>
        <v>15</v>
      </c>
      <c r="X4" s="115">
        <f t="shared" si="0"/>
        <v>16</v>
      </c>
      <c r="Y4" s="115">
        <f t="shared" si="0"/>
        <v>17</v>
      </c>
      <c r="Z4" s="115">
        <f t="shared" si="0"/>
        <v>18</v>
      </c>
      <c r="AA4" s="115">
        <f t="shared" si="0"/>
        <v>19</v>
      </c>
      <c r="AB4" s="115">
        <f t="shared" si="0"/>
        <v>20</v>
      </c>
      <c r="AC4" s="115">
        <f t="shared" si="0"/>
        <v>21</v>
      </c>
      <c r="AD4" s="115">
        <f t="shared" si="0"/>
        <v>22</v>
      </c>
      <c r="AE4" s="115">
        <f t="shared" si="0"/>
        <v>23</v>
      </c>
      <c r="AF4" s="115">
        <f t="shared" si="0"/>
        <v>24</v>
      </c>
      <c r="AG4" s="115">
        <f t="shared" si="0"/>
        <v>25</v>
      </c>
      <c r="AH4" s="115">
        <f t="shared" si="0"/>
        <v>26</v>
      </c>
      <c r="AI4" s="115">
        <f t="shared" si="0"/>
        <v>27</v>
      </c>
      <c r="AJ4" s="115">
        <f t="shared" si="0"/>
        <v>28</v>
      </c>
      <c r="AK4" s="115">
        <f t="shared" si="0"/>
        <v>29</v>
      </c>
      <c r="AL4" s="115">
        <f t="shared" si="0"/>
        <v>30</v>
      </c>
      <c r="AM4" s="115">
        <f t="shared" si="0"/>
        <v>31</v>
      </c>
      <c r="AN4" s="115">
        <f t="shared" si="0"/>
        <v>32</v>
      </c>
      <c r="AO4" s="115">
        <f t="shared" si="0"/>
        <v>33</v>
      </c>
      <c r="AP4" s="115">
        <f t="shared" si="0"/>
        <v>34</v>
      </c>
      <c r="AQ4" s="115">
        <f t="shared" si="0"/>
        <v>35</v>
      </c>
      <c r="AR4" s="115">
        <f t="shared" si="0"/>
        <v>36</v>
      </c>
      <c r="AS4" s="115">
        <f t="shared" si="0"/>
        <v>37</v>
      </c>
      <c r="AT4" s="115">
        <f t="shared" si="0"/>
        <v>38</v>
      </c>
      <c r="AU4" s="115">
        <f t="shared" si="0"/>
        <v>39</v>
      </c>
      <c r="AV4" s="115">
        <f t="shared" si="0"/>
        <v>40</v>
      </c>
      <c r="AW4" s="115">
        <f t="shared" si="0"/>
        <v>41</v>
      </c>
      <c r="AX4" s="115">
        <f t="shared" si="0"/>
        <v>42</v>
      </c>
      <c r="AY4" s="115">
        <f t="shared" si="0"/>
        <v>43</v>
      </c>
      <c r="AZ4" s="115">
        <f t="shared" si="0"/>
        <v>44</v>
      </c>
      <c r="BA4" s="115">
        <f t="shared" si="0"/>
        <v>45</v>
      </c>
      <c r="BB4" s="115">
        <f t="shared" si="0"/>
        <v>46</v>
      </c>
      <c r="BC4" s="115">
        <f t="shared" si="0"/>
        <v>47</v>
      </c>
      <c r="BD4" s="115">
        <f t="shared" si="0"/>
        <v>48</v>
      </c>
      <c r="BE4" s="115">
        <f t="shared" si="0"/>
        <v>49</v>
      </c>
      <c r="BF4" s="115">
        <f t="shared" si="0"/>
        <v>50</v>
      </c>
      <c r="BG4" s="115">
        <f t="shared" si="0"/>
        <v>51</v>
      </c>
      <c r="BH4" s="115">
        <f t="shared" si="0"/>
        <v>52</v>
      </c>
      <c r="BI4" s="115">
        <f t="shared" si="0"/>
        <v>53</v>
      </c>
      <c r="BJ4" s="115">
        <f t="shared" si="0"/>
        <v>54</v>
      </c>
      <c r="BK4" s="115">
        <f t="shared" si="0"/>
        <v>55</v>
      </c>
      <c r="BL4" s="115">
        <f t="shared" si="0"/>
        <v>56</v>
      </c>
      <c r="BM4" s="115">
        <f t="shared" si="0"/>
        <v>57</v>
      </c>
      <c r="BN4" s="115">
        <f t="shared" si="0"/>
        <v>58</v>
      </c>
      <c r="BO4" s="115">
        <f t="shared" si="0"/>
        <v>59</v>
      </c>
      <c r="BP4" s="115">
        <f t="shared" si="0"/>
        <v>60</v>
      </c>
      <c r="BQ4" s="115">
        <f t="shared" si="0"/>
        <v>61</v>
      </c>
      <c r="BR4" s="115">
        <f t="shared" si="0"/>
        <v>62</v>
      </c>
      <c r="BS4" s="115">
        <f t="shared" si="0"/>
        <v>63</v>
      </c>
      <c r="BT4" s="115">
        <f t="shared" si="0"/>
        <v>64</v>
      </c>
      <c r="BU4" s="115">
        <f t="shared" si="0"/>
        <v>65</v>
      </c>
      <c r="BV4" s="115">
        <f t="shared" si="0"/>
        <v>66</v>
      </c>
      <c r="BW4" s="115">
        <f>BV4+1</f>
        <v>67</v>
      </c>
      <c r="BX4" s="115">
        <f>BW4+1</f>
        <v>68</v>
      </c>
      <c r="BY4" s="115">
        <f>BX4+1</f>
        <v>69</v>
      </c>
      <c r="BZ4" s="115">
        <f>BY4+1</f>
        <v>70</v>
      </c>
    </row>
    <row r="5" spans="2:78" ht="15">
      <c r="B5" s="28">
        <v>1</v>
      </c>
      <c r="C5" s="29" t="s">
        <v>199</v>
      </c>
      <c r="D5" s="29" t="s">
        <v>199</v>
      </c>
      <c r="E5" s="30" t="s">
        <v>200</v>
      </c>
      <c r="F5" s="29"/>
      <c r="G5" s="29" t="s">
        <v>223</v>
      </c>
      <c r="I5" s="150" t="s">
        <v>199</v>
      </c>
      <c r="J5" s="151"/>
      <c r="K5" s="151"/>
      <c r="L5" s="151"/>
      <c r="M5" s="151"/>
      <c r="N5" s="151"/>
      <c r="O5" s="151"/>
      <c r="P5" s="151"/>
      <c r="Q5" s="151"/>
      <c r="R5" s="152"/>
      <c r="S5" s="150" t="s">
        <v>199</v>
      </c>
      <c r="T5" s="151"/>
      <c r="U5" s="151"/>
      <c r="V5" s="151"/>
      <c r="W5" s="151"/>
      <c r="X5" s="151"/>
      <c r="Y5" s="151"/>
      <c r="Z5" s="151"/>
      <c r="AA5" s="151"/>
      <c r="AB5" s="152"/>
      <c r="AC5" s="116"/>
      <c r="AD5" s="117"/>
      <c r="AE5" s="117"/>
      <c r="AF5" s="117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  <c r="BM5" s="113"/>
      <c r="BN5" s="113"/>
      <c r="BO5" s="113"/>
      <c r="BP5" s="113"/>
      <c r="BQ5" s="113"/>
      <c r="BR5" s="113"/>
      <c r="BS5" s="113"/>
      <c r="BT5" s="113"/>
      <c r="BU5" s="113"/>
      <c r="BV5" s="113"/>
      <c r="BW5" s="113"/>
      <c r="BX5" s="113"/>
      <c r="BY5" s="113"/>
      <c r="BZ5" s="114"/>
    </row>
    <row r="6" spans="2:78" ht="15">
      <c r="B6" s="28">
        <f>B5+1</f>
        <v>2</v>
      </c>
      <c r="C6" s="147" t="s">
        <v>281</v>
      </c>
      <c r="D6" s="29" t="s">
        <v>274</v>
      </c>
      <c r="E6" s="29" t="s">
        <v>201</v>
      </c>
      <c r="F6" s="29"/>
      <c r="G6" s="29" t="s">
        <v>223</v>
      </c>
      <c r="I6" s="130" t="s">
        <v>281</v>
      </c>
      <c r="J6" s="153"/>
      <c r="K6" s="153"/>
      <c r="L6" s="153"/>
      <c r="M6" s="153"/>
      <c r="N6" s="153"/>
      <c r="O6" s="153"/>
      <c r="P6" s="153"/>
      <c r="Q6" s="153"/>
      <c r="R6" s="154"/>
      <c r="S6" s="110" t="s">
        <v>274</v>
      </c>
      <c r="T6" s="111"/>
      <c r="U6" s="111"/>
      <c r="V6" s="111"/>
      <c r="W6" s="111"/>
      <c r="X6" s="111"/>
      <c r="Y6" s="111"/>
      <c r="Z6" s="111"/>
      <c r="AA6" s="111"/>
      <c r="AB6" s="112"/>
      <c r="AC6" s="116"/>
      <c r="AD6" s="117"/>
      <c r="AE6" s="117"/>
      <c r="AF6" s="117"/>
      <c r="AG6" s="117"/>
      <c r="AH6" s="117"/>
      <c r="AI6" s="117"/>
      <c r="AJ6" s="113"/>
      <c r="AK6" s="113"/>
      <c r="AL6" s="113"/>
      <c r="AM6" s="113"/>
      <c r="AN6" s="113"/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  <c r="BG6" s="113"/>
      <c r="BH6" s="113"/>
      <c r="BI6" s="113"/>
      <c r="BJ6" s="113"/>
      <c r="BK6" s="113"/>
      <c r="BL6" s="113"/>
      <c r="BM6" s="113"/>
      <c r="BN6" s="113"/>
      <c r="BO6" s="113"/>
      <c r="BP6" s="113"/>
      <c r="BQ6" s="113"/>
      <c r="BR6" s="113"/>
      <c r="BS6" s="113"/>
      <c r="BT6" s="113"/>
      <c r="BU6" s="113"/>
      <c r="BV6" s="113"/>
      <c r="BW6" s="113"/>
      <c r="BX6" s="113"/>
      <c r="BY6" s="113"/>
      <c r="BZ6" s="114"/>
    </row>
    <row r="7" spans="2:78" ht="15">
      <c r="B7" s="28">
        <f aca="true" t="shared" si="1" ref="B7:B24">B6+1</f>
        <v>3</v>
      </c>
      <c r="C7" s="148"/>
      <c r="D7" s="29" t="s">
        <v>275</v>
      </c>
      <c r="E7" s="29" t="s">
        <v>216</v>
      </c>
      <c r="F7" s="29"/>
      <c r="G7" s="29" t="s">
        <v>223</v>
      </c>
      <c r="I7" s="155"/>
      <c r="J7" s="156"/>
      <c r="K7" s="156"/>
      <c r="L7" s="156"/>
      <c r="M7" s="156"/>
      <c r="N7" s="156"/>
      <c r="O7" s="156"/>
      <c r="P7" s="156"/>
      <c r="Q7" s="156"/>
      <c r="R7" s="157"/>
      <c r="S7" s="110" t="s">
        <v>275</v>
      </c>
      <c r="T7" s="111"/>
      <c r="U7" s="111"/>
      <c r="V7" s="111"/>
      <c r="W7" s="111"/>
      <c r="X7" s="111"/>
      <c r="Y7" s="111"/>
      <c r="Z7" s="111"/>
      <c r="AA7" s="111"/>
      <c r="AB7" s="112"/>
      <c r="AC7" s="116"/>
      <c r="AD7" s="117"/>
      <c r="AE7" s="117"/>
      <c r="AF7" s="117"/>
      <c r="AG7" s="117"/>
      <c r="AH7" s="117"/>
      <c r="AI7" s="117"/>
      <c r="AJ7" s="117"/>
      <c r="AK7" s="117"/>
      <c r="AL7" s="113"/>
      <c r="AM7" s="113"/>
      <c r="AN7" s="113"/>
      <c r="AO7" s="113"/>
      <c r="AP7" s="113"/>
      <c r="AQ7" s="113"/>
      <c r="AR7" s="113"/>
      <c r="AS7" s="113"/>
      <c r="AT7" s="113"/>
      <c r="AU7" s="113"/>
      <c r="AV7" s="113"/>
      <c r="AW7" s="113"/>
      <c r="AX7" s="113"/>
      <c r="AY7" s="113"/>
      <c r="AZ7" s="113"/>
      <c r="BA7" s="113"/>
      <c r="BB7" s="113"/>
      <c r="BC7" s="113"/>
      <c r="BD7" s="113"/>
      <c r="BE7" s="113"/>
      <c r="BF7" s="113"/>
      <c r="BG7" s="113"/>
      <c r="BH7" s="113"/>
      <c r="BI7" s="113"/>
      <c r="BJ7" s="113"/>
      <c r="BK7" s="113"/>
      <c r="BL7" s="113"/>
      <c r="BM7" s="113"/>
      <c r="BN7" s="113"/>
      <c r="BO7" s="113"/>
      <c r="BP7" s="113"/>
      <c r="BQ7" s="113"/>
      <c r="BR7" s="113"/>
      <c r="BS7" s="113"/>
      <c r="BT7" s="113"/>
      <c r="BU7" s="113"/>
      <c r="BV7" s="113"/>
      <c r="BW7" s="113"/>
      <c r="BX7" s="113"/>
      <c r="BY7" s="113"/>
      <c r="BZ7" s="114"/>
    </row>
    <row r="8" spans="2:78" ht="15">
      <c r="B8" s="28">
        <f t="shared" si="1"/>
        <v>4</v>
      </c>
      <c r="C8" s="148"/>
      <c r="D8" s="29" t="s">
        <v>276</v>
      </c>
      <c r="E8" s="29" t="s">
        <v>204</v>
      </c>
      <c r="F8" s="29"/>
      <c r="G8" s="29" t="s">
        <v>205</v>
      </c>
      <c r="I8" s="158"/>
      <c r="J8" s="159"/>
      <c r="K8" s="159"/>
      <c r="L8" s="159"/>
      <c r="M8" s="159"/>
      <c r="N8" s="159"/>
      <c r="O8" s="159"/>
      <c r="P8" s="159"/>
      <c r="Q8" s="159"/>
      <c r="R8" s="160"/>
      <c r="S8" s="110" t="s">
        <v>276</v>
      </c>
      <c r="T8" s="111"/>
      <c r="U8" s="111"/>
      <c r="V8" s="111"/>
      <c r="W8" s="111"/>
      <c r="X8" s="111"/>
      <c r="Y8" s="111"/>
      <c r="Z8" s="111"/>
      <c r="AA8" s="111"/>
      <c r="AB8" s="112"/>
      <c r="AC8" s="116"/>
      <c r="AD8" s="117"/>
      <c r="AE8" s="117"/>
      <c r="AF8" s="117"/>
      <c r="AG8" s="117"/>
      <c r="AH8" s="117"/>
      <c r="AI8" s="117"/>
      <c r="AJ8" s="117"/>
      <c r="AK8" s="113"/>
      <c r="AL8" s="113"/>
      <c r="AM8" s="113"/>
      <c r="AN8" s="113"/>
      <c r="AO8" s="113"/>
      <c r="AP8" s="113"/>
      <c r="AQ8" s="113"/>
      <c r="AR8" s="113"/>
      <c r="AS8" s="113"/>
      <c r="AT8" s="113"/>
      <c r="AU8" s="113"/>
      <c r="AV8" s="113"/>
      <c r="AW8" s="113"/>
      <c r="AX8" s="113"/>
      <c r="AY8" s="113"/>
      <c r="AZ8" s="113"/>
      <c r="BA8" s="113"/>
      <c r="BB8" s="113"/>
      <c r="BC8" s="113"/>
      <c r="BD8" s="113"/>
      <c r="BE8" s="113"/>
      <c r="BF8" s="113"/>
      <c r="BG8" s="113"/>
      <c r="BH8" s="113"/>
      <c r="BI8" s="113"/>
      <c r="BJ8" s="113"/>
      <c r="BK8" s="113"/>
      <c r="BL8" s="113"/>
      <c r="BM8" s="113"/>
      <c r="BN8" s="113"/>
      <c r="BO8" s="113"/>
      <c r="BP8" s="113"/>
      <c r="BQ8" s="113"/>
      <c r="BR8" s="113"/>
      <c r="BS8" s="113"/>
      <c r="BT8" s="113"/>
      <c r="BU8" s="113"/>
      <c r="BV8" s="113"/>
      <c r="BW8" s="113"/>
      <c r="BX8" s="113"/>
      <c r="BY8" s="113"/>
      <c r="BZ8" s="114"/>
    </row>
    <row r="9" spans="2:78" ht="15">
      <c r="B9" s="28">
        <f t="shared" si="1"/>
        <v>5</v>
      </c>
      <c r="C9" s="29" t="s">
        <v>209</v>
      </c>
      <c r="D9" s="29" t="s">
        <v>209</v>
      </c>
      <c r="E9" s="29" t="s">
        <v>210</v>
      </c>
      <c r="F9" s="29" t="s">
        <v>211</v>
      </c>
      <c r="G9" s="29" t="s">
        <v>203</v>
      </c>
      <c r="I9" s="150" t="s">
        <v>209</v>
      </c>
      <c r="J9" s="151"/>
      <c r="K9" s="151"/>
      <c r="L9" s="151"/>
      <c r="M9" s="151"/>
      <c r="N9" s="151"/>
      <c r="O9" s="151"/>
      <c r="P9" s="151"/>
      <c r="Q9" s="151"/>
      <c r="R9" s="152"/>
      <c r="S9" s="110" t="s">
        <v>209</v>
      </c>
      <c r="T9" s="111"/>
      <c r="U9" s="111"/>
      <c r="V9" s="111"/>
      <c r="W9" s="111"/>
      <c r="X9" s="111"/>
      <c r="Y9" s="111"/>
      <c r="Z9" s="111"/>
      <c r="AA9" s="111"/>
      <c r="AB9" s="112"/>
      <c r="AC9" s="116"/>
      <c r="AD9" s="117"/>
      <c r="AE9" s="117"/>
      <c r="AF9" s="117"/>
      <c r="AG9" s="117"/>
      <c r="AH9" s="117"/>
      <c r="AI9" s="117"/>
      <c r="AJ9" s="117"/>
      <c r="AK9" s="113"/>
      <c r="AL9" s="113"/>
      <c r="AM9" s="113"/>
      <c r="AN9" s="113"/>
      <c r="AO9" s="113"/>
      <c r="AP9" s="113"/>
      <c r="AQ9" s="113"/>
      <c r="AR9" s="113"/>
      <c r="AS9" s="113"/>
      <c r="AT9" s="113"/>
      <c r="AU9" s="113"/>
      <c r="AV9" s="113"/>
      <c r="AW9" s="113"/>
      <c r="AX9" s="113"/>
      <c r="AY9" s="113"/>
      <c r="AZ9" s="113"/>
      <c r="BA9" s="113"/>
      <c r="BB9" s="113"/>
      <c r="BC9" s="113"/>
      <c r="BD9" s="113"/>
      <c r="BE9" s="113"/>
      <c r="BF9" s="113"/>
      <c r="BG9" s="113"/>
      <c r="BH9" s="113"/>
      <c r="BI9" s="113"/>
      <c r="BJ9" s="113"/>
      <c r="BK9" s="113"/>
      <c r="BL9" s="113"/>
      <c r="BM9" s="113"/>
      <c r="BN9" s="113"/>
      <c r="BO9" s="113"/>
      <c r="BP9" s="113"/>
      <c r="BQ9" s="113"/>
      <c r="BR9" s="113"/>
      <c r="BS9" s="113"/>
      <c r="BT9" s="113"/>
      <c r="BU9" s="113"/>
      <c r="BV9" s="113"/>
      <c r="BW9" s="113"/>
      <c r="BX9" s="113"/>
      <c r="BY9" s="113"/>
      <c r="BZ9" s="114"/>
    </row>
    <row r="10" spans="2:78" ht="15">
      <c r="B10" s="28">
        <f t="shared" si="1"/>
        <v>6</v>
      </c>
      <c r="C10" s="29" t="s">
        <v>217</v>
      </c>
      <c r="D10" s="29" t="s">
        <v>217</v>
      </c>
      <c r="E10" s="29" t="s">
        <v>212</v>
      </c>
      <c r="F10" s="29" t="s">
        <v>211</v>
      </c>
      <c r="G10" s="29"/>
      <c r="I10" s="150" t="s">
        <v>217</v>
      </c>
      <c r="J10" s="151"/>
      <c r="K10" s="151"/>
      <c r="L10" s="151"/>
      <c r="M10" s="151"/>
      <c r="N10" s="151"/>
      <c r="O10" s="151"/>
      <c r="P10" s="151"/>
      <c r="Q10" s="151"/>
      <c r="R10" s="152"/>
      <c r="S10" s="110" t="s">
        <v>217</v>
      </c>
      <c r="T10" s="111"/>
      <c r="U10" s="111"/>
      <c r="V10" s="111"/>
      <c r="W10" s="111"/>
      <c r="X10" s="111"/>
      <c r="Y10" s="111"/>
      <c r="Z10" s="111"/>
      <c r="AA10" s="111"/>
      <c r="AB10" s="112"/>
      <c r="AC10" s="116"/>
      <c r="AD10" s="117"/>
      <c r="AE10" s="117"/>
      <c r="AF10" s="117"/>
      <c r="AG10" s="117"/>
      <c r="AH10" s="117"/>
      <c r="AI10" s="117"/>
      <c r="AJ10" s="117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F10" s="113"/>
      <c r="BG10" s="113"/>
      <c r="BH10" s="113"/>
      <c r="BI10" s="113"/>
      <c r="BJ10" s="113"/>
      <c r="BK10" s="113"/>
      <c r="BL10" s="113"/>
      <c r="BM10" s="113"/>
      <c r="BN10" s="113"/>
      <c r="BO10" s="113"/>
      <c r="BP10" s="113"/>
      <c r="BQ10" s="113"/>
      <c r="BR10" s="113"/>
      <c r="BS10" s="113"/>
      <c r="BT10" s="113"/>
      <c r="BU10" s="113"/>
      <c r="BV10" s="113"/>
      <c r="BW10" s="113"/>
      <c r="BX10" s="113"/>
      <c r="BY10" s="113"/>
      <c r="BZ10" s="114"/>
    </row>
    <row r="11" spans="2:78" ht="15">
      <c r="B11" s="28">
        <f t="shared" si="1"/>
        <v>7</v>
      </c>
      <c r="C11" s="147" t="s">
        <v>280</v>
      </c>
      <c r="D11" s="29" t="s">
        <v>277</v>
      </c>
      <c r="E11" s="29" t="s">
        <v>198</v>
      </c>
      <c r="F11" s="29"/>
      <c r="G11" s="29" t="s">
        <v>203</v>
      </c>
      <c r="I11" s="130" t="s">
        <v>280</v>
      </c>
      <c r="J11" s="136"/>
      <c r="K11" s="136"/>
      <c r="L11" s="136"/>
      <c r="M11" s="136"/>
      <c r="N11" s="136"/>
      <c r="O11" s="136"/>
      <c r="P11" s="136"/>
      <c r="Q11" s="136"/>
      <c r="R11" s="137"/>
      <c r="S11" s="150" t="s">
        <v>386</v>
      </c>
      <c r="T11" s="151"/>
      <c r="U11" s="151"/>
      <c r="V11" s="151"/>
      <c r="W11" s="151"/>
      <c r="X11" s="151"/>
      <c r="Y11" s="151"/>
      <c r="Z11" s="151"/>
      <c r="AA11" s="151"/>
      <c r="AB11" s="152"/>
      <c r="AC11" s="116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  <c r="BM11" s="117"/>
      <c r="BN11" s="117"/>
      <c r="BO11" s="117"/>
      <c r="BP11" s="117"/>
      <c r="BQ11" s="117"/>
      <c r="BR11" s="117"/>
      <c r="BS11" s="117"/>
      <c r="BT11" s="117"/>
      <c r="BU11" s="117"/>
      <c r="BV11" s="117"/>
      <c r="BW11" s="117"/>
      <c r="BX11" s="117"/>
      <c r="BY11" s="117"/>
      <c r="BZ11" s="118"/>
    </row>
    <row r="12" spans="2:78" ht="15">
      <c r="B12" s="28">
        <f t="shared" si="1"/>
        <v>8</v>
      </c>
      <c r="C12" s="149"/>
      <c r="D12" s="29" t="s">
        <v>206</v>
      </c>
      <c r="E12" s="29" t="s">
        <v>200</v>
      </c>
      <c r="F12" s="29"/>
      <c r="G12" s="29" t="s">
        <v>203</v>
      </c>
      <c r="I12" s="138"/>
      <c r="J12" s="139"/>
      <c r="K12" s="139"/>
      <c r="L12" s="139"/>
      <c r="M12" s="139"/>
      <c r="N12" s="139"/>
      <c r="O12" s="139"/>
      <c r="P12" s="139"/>
      <c r="Q12" s="139"/>
      <c r="R12" s="140"/>
      <c r="S12" s="110" t="s">
        <v>387</v>
      </c>
      <c r="T12" s="111"/>
      <c r="U12" s="111"/>
      <c r="V12" s="111"/>
      <c r="W12" s="111"/>
      <c r="X12" s="111"/>
      <c r="Y12" s="111"/>
      <c r="Z12" s="111"/>
      <c r="AA12" s="111"/>
      <c r="AB12" s="112"/>
      <c r="AC12" s="116"/>
      <c r="AD12" s="117"/>
      <c r="AE12" s="117"/>
      <c r="AF12" s="117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  <c r="AS12" s="113"/>
      <c r="AT12" s="113"/>
      <c r="AU12" s="113"/>
      <c r="AV12" s="113"/>
      <c r="AW12" s="113"/>
      <c r="AX12" s="113"/>
      <c r="AY12" s="113"/>
      <c r="AZ12" s="113"/>
      <c r="BA12" s="113"/>
      <c r="BB12" s="113"/>
      <c r="BC12" s="113"/>
      <c r="BD12" s="113"/>
      <c r="BE12" s="113"/>
      <c r="BF12" s="113"/>
      <c r="BG12" s="113"/>
      <c r="BH12" s="113"/>
      <c r="BI12" s="113"/>
      <c r="BJ12" s="113"/>
      <c r="BK12" s="113"/>
      <c r="BL12" s="113"/>
      <c r="BM12" s="113"/>
      <c r="BN12" s="113"/>
      <c r="BO12" s="113"/>
      <c r="BP12" s="113"/>
      <c r="BQ12" s="113"/>
      <c r="BR12" s="113"/>
      <c r="BS12" s="113"/>
      <c r="BT12" s="113"/>
      <c r="BU12" s="113"/>
      <c r="BV12" s="113"/>
      <c r="BW12" s="113"/>
      <c r="BX12" s="113"/>
      <c r="BY12" s="113"/>
      <c r="BZ12" s="114"/>
    </row>
    <row r="13" spans="2:78" ht="15">
      <c r="B13" s="28">
        <f t="shared" si="1"/>
        <v>9</v>
      </c>
      <c r="C13" s="149"/>
      <c r="D13" s="29" t="s">
        <v>197</v>
      </c>
      <c r="E13" s="29" t="s">
        <v>198</v>
      </c>
      <c r="F13" s="29"/>
      <c r="G13" s="29" t="s">
        <v>203</v>
      </c>
      <c r="I13" s="138"/>
      <c r="J13" s="139"/>
      <c r="K13" s="139"/>
      <c r="L13" s="139"/>
      <c r="M13" s="139"/>
      <c r="N13" s="139"/>
      <c r="O13" s="139"/>
      <c r="P13" s="139"/>
      <c r="Q13" s="139"/>
      <c r="R13" s="140"/>
      <c r="S13" s="110" t="s">
        <v>388</v>
      </c>
      <c r="T13" s="111"/>
      <c r="U13" s="111"/>
      <c r="V13" s="111"/>
      <c r="W13" s="111"/>
      <c r="X13" s="111"/>
      <c r="Y13" s="111"/>
      <c r="Z13" s="111"/>
      <c r="AA13" s="111"/>
      <c r="AB13" s="112"/>
      <c r="AC13" s="116"/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  <c r="AO13" s="117"/>
      <c r="AP13" s="117"/>
      <c r="AQ13" s="117"/>
      <c r="AR13" s="117"/>
      <c r="AS13" s="117"/>
      <c r="AT13" s="117"/>
      <c r="AU13" s="117"/>
      <c r="AV13" s="117"/>
      <c r="AW13" s="117"/>
      <c r="AX13" s="117"/>
      <c r="AY13" s="117"/>
      <c r="AZ13" s="117"/>
      <c r="BA13" s="117"/>
      <c r="BB13" s="117"/>
      <c r="BC13" s="117"/>
      <c r="BD13" s="117"/>
      <c r="BE13" s="117"/>
      <c r="BF13" s="117"/>
      <c r="BG13" s="117"/>
      <c r="BH13" s="117"/>
      <c r="BI13" s="117"/>
      <c r="BJ13" s="117"/>
      <c r="BK13" s="117"/>
      <c r="BL13" s="117"/>
      <c r="BM13" s="117"/>
      <c r="BN13" s="117"/>
      <c r="BO13" s="117"/>
      <c r="BP13" s="117"/>
      <c r="BQ13" s="117"/>
      <c r="BR13" s="117"/>
      <c r="BS13" s="117"/>
      <c r="BT13" s="117"/>
      <c r="BU13" s="117"/>
      <c r="BV13" s="117"/>
      <c r="BW13" s="117"/>
      <c r="BX13" s="117"/>
      <c r="BY13" s="117"/>
      <c r="BZ13" s="118"/>
    </row>
    <row r="14" spans="2:78" ht="15">
      <c r="B14" s="28">
        <f t="shared" si="1"/>
        <v>10</v>
      </c>
      <c r="C14" s="149"/>
      <c r="D14" s="29" t="s">
        <v>213</v>
      </c>
      <c r="E14" s="29" t="s">
        <v>202</v>
      </c>
      <c r="F14" s="29"/>
      <c r="G14" s="29"/>
      <c r="I14" s="138"/>
      <c r="J14" s="139"/>
      <c r="K14" s="139"/>
      <c r="L14" s="139"/>
      <c r="M14" s="139"/>
      <c r="N14" s="139"/>
      <c r="O14" s="139"/>
      <c r="P14" s="139"/>
      <c r="Q14" s="139"/>
      <c r="R14" s="140"/>
      <c r="S14" s="110" t="s">
        <v>389</v>
      </c>
      <c r="T14" s="111"/>
      <c r="U14" s="111"/>
      <c r="V14" s="111"/>
      <c r="W14" s="111"/>
      <c r="X14" s="111"/>
      <c r="Y14" s="111"/>
      <c r="Z14" s="111"/>
      <c r="AA14" s="111"/>
      <c r="AB14" s="112"/>
      <c r="AC14" s="116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117"/>
      <c r="AU14" s="117"/>
      <c r="AV14" s="117"/>
      <c r="AW14" s="113"/>
      <c r="AX14" s="113"/>
      <c r="AY14" s="113"/>
      <c r="AZ14" s="113"/>
      <c r="BA14" s="113"/>
      <c r="BB14" s="113"/>
      <c r="BC14" s="113"/>
      <c r="BD14" s="113"/>
      <c r="BE14" s="113"/>
      <c r="BF14" s="113"/>
      <c r="BG14" s="113"/>
      <c r="BH14" s="113"/>
      <c r="BI14" s="113"/>
      <c r="BJ14" s="113"/>
      <c r="BK14" s="113"/>
      <c r="BL14" s="113"/>
      <c r="BM14" s="113"/>
      <c r="BN14" s="113"/>
      <c r="BO14" s="113"/>
      <c r="BP14" s="113"/>
      <c r="BQ14" s="113"/>
      <c r="BR14" s="113"/>
      <c r="BS14" s="113"/>
      <c r="BT14" s="113"/>
      <c r="BU14" s="113"/>
      <c r="BV14" s="113"/>
      <c r="BW14" s="113"/>
      <c r="BX14" s="113"/>
      <c r="BY14" s="113"/>
      <c r="BZ14" s="114"/>
    </row>
    <row r="15" spans="2:78" ht="15">
      <c r="B15" s="28">
        <f t="shared" si="1"/>
        <v>11</v>
      </c>
      <c r="C15" s="149"/>
      <c r="D15" s="29" t="s">
        <v>214</v>
      </c>
      <c r="E15" s="29" t="s">
        <v>202</v>
      </c>
      <c r="F15" s="29"/>
      <c r="G15" s="29"/>
      <c r="I15" s="138"/>
      <c r="J15" s="139"/>
      <c r="K15" s="139"/>
      <c r="L15" s="139"/>
      <c r="M15" s="139"/>
      <c r="N15" s="139"/>
      <c r="O15" s="139"/>
      <c r="P15" s="139"/>
      <c r="Q15" s="139"/>
      <c r="R15" s="140"/>
      <c r="S15" s="110" t="s">
        <v>390</v>
      </c>
      <c r="T15" s="111"/>
      <c r="U15" s="111"/>
      <c r="V15" s="111"/>
      <c r="W15" s="111"/>
      <c r="X15" s="111"/>
      <c r="Y15" s="111"/>
      <c r="Z15" s="111"/>
      <c r="AA15" s="111"/>
      <c r="AB15" s="112"/>
      <c r="AC15" s="116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  <c r="AU15" s="117"/>
      <c r="AV15" s="117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4"/>
    </row>
    <row r="16" spans="2:78" ht="15">
      <c r="B16" s="28">
        <f t="shared" si="1"/>
        <v>12</v>
      </c>
      <c r="C16" s="149"/>
      <c r="D16" s="29" t="s">
        <v>215</v>
      </c>
      <c r="E16" s="29" t="s">
        <v>407</v>
      </c>
      <c r="F16" s="29"/>
      <c r="G16" s="29"/>
      <c r="I16" s="141"/>
      <c r="J16" s="142"/>
      <c r="K16" s="142"/>
      <c r="L16" s="142"/>
      <c r="M16" s="142"/>
      <c r="N16" s="142"/>
      <c r="O16" s="142"/>
      <c r="P16" s="142"/>
      <c r="Q16" s="142"/>
      <c r="R16" s="143"/>
      <c r="S16" s="110" t="s">
        <v>391</v>
      </c>
      <c r="T16" s="111"/>
      <c r="U16" s="111"/>
      <c r="V16" s="111"/>
      <c r="W16" s="111"/>
      <c r="X16" s="111"/>
      <c r="Y16" s="111"/>
      <c r="Z16" s="111"/>
      <c r="AA16" s="111"/>
      <c r="AB16" s="112"/>
      <c r="AC16" s="116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117"/>
      <c r="AU16" s="117"/>
      <c r="AV16" s="117"/>
      <c r="AW16" s="117"/>
      <c r="AX16" s="117"/>
      <c r="AY16" s="117"/>
      <c r="AZ16" s="117"/>
      <c r="BA16" s="117"/>
      <c r="BB16" s="117"/>
      <c r="BC16" s="117"/>
      <c r="BD16" s="117"/>
      <c r="BE16" s="117"/>
      <c r="BF16" s="117"/>
      <c r="BG16" s="113"/>
      <c r="BH16" s="113"/>
      <c r="BI16" s="113"/>
      <c r="BJ16" s="113"/>
      <c r="BK16" s="113"/>
      <c r="BL16" s="113"/>
      <c r="BM16" s="113"/>
      <c r="BN16" s="113"/>
      <c r="BO16" s="113"/>
      <c r="BP16" s="113"/>
      <c r="BQ16" s="113"/>
      <c r="BR16" s="113"/>
      <c r="BS16" s="113"/>
      <c r="BT16" s="113"/>
      <c r="BU16" s="113"/>
      <c r="BV16" s="113"/>
      <c r="BW16" s="113"/>
      <c r="BX16" s="113"/>
      <c r="BY16" s="113"/>
      <c r="BZ16" s="114"/>
    </row>
    <row r="17" spans="2:78" ht="15">
      <c r="B17" s="28">
        <f t="shared" si="1"/>
        <v>13</v>
      </c>
      <c r="C17" s="147" t="s">
        <v>279</v>
      </c>
      <c r="D17" s="29" t="s">
        <v>278</v>
      </c>
      <c r="E17" s="29" t="s">
        <v>198</v>
      </c>
      <c r="F17" s="29"/>
      <c r="G17" s="29" t="s">
        <v>203</v>
      </c>
      <c r="I17" s="130" t="s">
        <v>279</v>
      </c>
      <c r="J17" s="131"/>
      <c r="K17" s="131"/>
      <c r="L17" s="131"/>
      <c r="M17" s="131"/>
      <c r="N17" s="131"/>
      <c r="O17" s="131"/>
      <c r="P17" s="131"/>
      <c r="Q17" s="131"/>
      <c r="R17" s="132"/>
      <c r="S17" s="150" t="s">
        <v>392</v>
      </c>
      <c r="T17" s="151"/>
      <c r="U17" s="151"/>
      <c r="V17" s="151"/>
      <c r="W17" s="151"/>
      <c r="X17" s="151"/>
      <c r="Y17" s="151"/>
      <c r="Z17" s="151"/>
      <c r="AA17" s="151"/>
      <c r="AB17" s="152"/>
      <c r="AC17" s="116"/>
      <c r="AD17" s="117"/>
      <c r="AE17" s="117"/>
      <c r="AF17" s="117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113"/>
      <c r="AU17" s="113"/>
      <c r="AV17" s="113"/>
      <c r="AW17" s="113"/>
      <c r="AX17" s="113"/>
      <c r="AY17" s="113"/>
      <c r="AZ17" s="113"/>
      <c r="BA17" s="113"/>
      <c r="BB17" s="113"/>
      <c r="BC17" s="113"/>
      <c r="BD17" s="113"/>
      <c r="BE17" s="113"/>
      <c r="BF17" s="113"/>
      <c r="BG17" s="113"/>
      <c r="BH17" s="113"/>
      <c r="BI17" s="113"/>
      <c r="BJ17" s="113"/>
      <c r="BK17" s="113"/>
      <c r="BL17" s="113"/>
      <c r="BM17" s="113"/>
      <c r="BN17" s="113"/>
      <c r="BO17" s="113"/>
      <c r="BP17" s="113"/>
      <c r="BQ17" s="113"/>
      <c r="BR17" s="113"/>
      <c r="BS17" s="113"/>
      <c r="BT17" s="113"/>
      <c r="BU17" s="113"/>
      <c r="BV17" s="113"/>
      <c r="BW17" s="113"/>
      <c r="BX17" s="113"/>
      <c r="BY17" s="113"/>
      <c r="BZ17" s="114"/>
    </row>
    <row r="18" spans="2:78" ht="15">
      <c r="B18" s="28">
        <f t="shared" si="1"/>
        <v>14</v>
      </c>
      <c r="C18" s="147"/>
      <c r="D18" s="29" t="s">
        <v>206</v>
      </c>
      <c r="E18" s="29" t="s">
        <v>200</v>
      </c>
      <c r="F18" s="29"/>
      <c r="G18" s="29" t="s">
        <v>203</v>
      </c>
      <c r="I18" s="144"/>
      <c r="J18" s="145"/>
      <c r="K18" s="145"/>
      <c r="L18" s="145"/>
      <c r="M18" s="145"/>
      <c r="N18" s="145"/>
      <c r="O18" s="145"/>
      <c r="P18" s="145"/>
      <c r="Q18" s="145"/>
      <c r="R18" s="146"/>
      <c r="S18" s="110" t="s">
        <v>393</v>
      </c>
      <c r="T18" s="111"/>
      <c r="U18" s="111"/>
      <c r="V18" s="111"/>
      <c r="W18" s="111"/>
      <c r="X18" s="111"/>
      <c r="Y18" s="111"/>
      <c r="Z18" s="111"/>
      <c r="AA18" s="111"/>
      <c r="AB18" s="112"/>
      <c r="AC18" s="116"/>
      <c r="AD18" s="117"/>
      <c r="AE18" s="117"/>
      <c r="AF18" s="117"/>
      <c r="AG18" s="117"/>
      <c r="AH18" s="117"/>
      <c r="AI18" s="117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3"/>
      <c r="BA18" s="113"/>
      <c r="BB18" s="113"/>
      <c r="BC18" s="113"/>
      <c r="BD18" s="113"/>
      <c r="BE18" s="113"/>
      <c r="BF18" s="113"/>
      <c r="BG18" s="113"/>
      <c r="BH18" s="113"/>
      <c r="BI18" s="113"/>
      <c r="BJ18" s="113"/>
      <c r="BK18" s="113"/>
      <c r="BL18" s="113"/>
      <c r="BM18" s="113"/>
      <c r="BN18" s="113"/>
      <c r="BO18" s="113"/>
      <c r="BP18" s="113"/>
      <c r="BQ18" s="113"/>
      <c r="BR18" s="113"/>
      <c r="BS18" s="113"/>
      <c r="BT18" s="113"/>
      <c r="BU18" s="113"/>
      <c r="BV18" s="113"/>
      <c r="BW18" s="113"/>
      <c r="BX18" s="113"/>
      <c r="BY18" s="113"/>
      <c r="BZ18" s="114"/>
    </row>
    <row r="19" spans="2:78" ht="15">
      <c r="B19" s="28">
        <f t="shared" si="1"/>
        <v>15</v>
      </c>
      <c r="C19" s="147"/>
      <c r="D19" s="29" t="s">
        <v>197</v>
      </c>
      <c r="E19" s="29" t="s">
        <v>198</v>
      </c>
      <c r="F19" s="29"/>
      <c r="G19" s="29" t="s">
        <v>203</v>
      </c>
      <c r="I19" s="144"/>
      <c r="J19" s="145"/>
      <c r="K19" s="145"/>
      <c r="L19" s="145"/>
      <c r="M19" s="145"/>
      <c r="N19" s="145"/>
      <c r="O19" s="145"/>
      <c r="P19" s="145"/>
      <c r="Q19" s="145"/>
      <c r="R19" s="146"/>
      <c r="S19" s="110" t="s">
        <v>394</v>
      </c>
      <c r="T19" s="111"/>
      <c r="U19" s="111"/>
      <c r="V19" s="111"/>
      <c r="W19" s="111"/>
      <c r="X19" s="111"/>
      <c r="Y19" s="111"/>
      <c r="Z19" s="111"/>
      <c r="AA19" s="111"/>
      <c r="AB19" s="112"/>
      <c r="AC19" s="116"/>
      <c r="AD19" s="117"/>
      <c r="AE19" s="117"/>
      <c r="AF19" s="117"/>
      <c r="AG19" s="117"/>
      <c r="AH19" s="117"/>
      <c r="AI19" s="117"/>
      <c r="AJ19" s="117"/>
      <c r="AK19" s="117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3"/>
      <c r="BT19" s="113"/>
      <c r="BU19" s="113"/>
      <c r="BV19" s="113"/>
      <c r="BW19" s="113"/>
      <c r="BX19" s="113"/>
      <c r="BY19" s="113"/>
      <c r="BZ19" s="114"/>
    </row>
    <row r="20" spans="2:78" ht="15">
      <c r="B20" s="28">
        <f t="shared" si="1"/>
        <v>16</v>
      </c>
      <c r="C20" s="147"/>
      <c r="D20" s="29" t="s">
        <v>213</v>
      </c>
      <c r="E20" s="29" t="s">
        <v>202</v>
      </c>
      <c r="F20" s="29"/>
      <c r="G20" s="29"/>
      <c r="I20" s="144"/>
      <c r="J20" s="145"/>
      <c r="K20" s="145"/>
      <c r="L20" s="145"/>
      <c r="M20" s="145"/>
      <c r="N20" s="145"/>
      <c r="O20" s="145"/>
      <c r="P20" s="145"/>
      <c r="Q20" s="145"/>
      <c r="R20" s="146"/>
      <c r="S20" s="110" t="s">
        <v>395</v>
      </c>
      <c r="T20" s="111"/>
      <c r="U20" s="111"/>
      <c r="V20" s="111"/>
      <c r="W20" s="111"/>
      <c r="X20" s="111"/>
      <c r="Y20" s="111"/>
      <c r="Z20" s="111"/>
      <c r="AA20" s="111"/>
      <c r="AB20" s="112"/>
      <c r="AC20" s="116"/>
      <c r="AD20" s="117"/>
      <c r="AE20" s="117"/>
      <c r="AF20" s="117"/>
      <c r="AG20" s="117"/>
      <c r="AH20" s="117"/>
      <c r="AI20" s="117"/>
      <c r="AJ20" s="117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3"/>
      <c r="BA20" s="113"/>
      <c r="BB20" s="113"/>
      <c r="BC20" s="113"/>
      <c r="BD20" s="113"/>
      <c r="BE20" s="113"/>
      <c r="BF20" s="113"/>
      <c r="BG20" s="113"/>
      <c r="BH20" s="113"/>
      <c r="BI20" s="113"/>
      <c r="BJ20" s="113"/>
      <c r="BK20" s="113"/>
      <c r="BL20" s="113"/>
      <c r="BM20" s="113"/>
      <c r="BN20" s="113"/>
      <c r="BO20" s="113"/>
      <c r="BP20" s="113"/>
      <c r="BQ20" s="113"/>
      <c r="BR20" s="113"/>
      <c r="BS20" s="113"/>
      <c r="BT20" s="113"/>
      <c r="BU20" s="113"/>
      <c r="BV20" s="113"/>
      <c r="BW20" s="113"/>
      <c r="BX20" s="113"/>
      <c r="BY20" s="113"/>
      <c r="BZ20" s="114"/>
    </row>
    <row r="21" spans="2:78" ht="15">
      <c r="B21" s="28">
        <f t="shared" si="1"/>
        <v>17</v>
      </c>
      <c r="C21" s="147"/>
      <c r="D21" s="29" t="s">
        <v>214</v>
      </c>
      <c r="E21" s="29" t="s">
        <v>202</v>
      </c>
      <c r="F21" s="29"/>
      <c r="G21" s="29"/>
      <c r="I21" s="144"/>
      <c r="J21" s="145"/>
      <c r="K21" s="145"/>
      <c r="L21" s="145"/>
      <c r="M21" s="145"/>
      <c r="N21" s="145"/>
      <c r="O21" s="145"/>
      <c r="P21" s="145"/>
      <c r="Q21" s="145"/>
      <c r="R21" s="146"/>
      <c r="S21" s="110" t="s">
        <v>396</v>
      </c>
      <c r="T21" s="111"/>
      <c r="U21" s="111"/>
      <c r="V21" s="111"/>
      <c r="W21" s="111"/>
      <c r="X21" s="111"/>
      <c r="Y21" s="111"/>
      <c r="Z21" s="111"/>
      <c r="AA21" s="111"/>
      <c r="AB21" s="112"/>
      <c r="AC21" s="116"/>
      <c r="AD21" s="117"/>
      <c r="AE21" s="117"/>
      <c r="AF21" s="117"/>
      <c r="AG21" s="117"/>
      <c r="AH21" s="117"/>
      <c r="AI21" s="117"/>
      <c r="AJ21" s="117"/>
      <c r="AK21" s="113"/>
      <c r="AL21" s="113"/>
      <c r="AM21" s="113"/>
      <c r="AN21" s="113"/>
      <c r="AO21" s="113"/>
      <c r="AP21" s="113"/>
      <c r="AQ21" s="113"/>
      <c r="AR21" s="113"/>
      <c r="AS21" s="113"/>
      <c r="AT21" s="113"/>
      <c r="AU21" s="113"/>
      <c r="AV21" s="113"/>
      <c r="AW21" s="113"/>
      <c r="AX21" s="113"/>
      <c r="AY21" s="113"/>
      <c r="AZ21" s="113"/>
      <c r="BA21" s="113"/>
      <c r="BB21" s="113"/>
      <c r="BC21" s="113"/>
      <c r="BD21" s="113"/>
      <c r="BE21" s="113"/>
      <c r="BF21" s="113"/>
      <c r="BG21" s="113"/>
      <c r="BH21" s="113"/>
      <c r="BI21" s="113"/>
      <c r="BJ21" s="113"/>
      <c r="BK21" s="113"/>
      <c r="BL21" s="113"/>
      <c r="BM21" s="113"/>
      <c r="BN21" s="113"/>
      <c r="BO21" s="113"/>
      <c r="BP21" s="113"/>
      <c r="BQ21" s="113"/>
      <c r="BR21" s="113"/>
      <c r="BS21" s="113"/>
      <c r="BT21" s="113"/>
      <c r="BU21" s="113"/>
      <c r="BV21" s="113"/>
      <c r="BW21" s="113"/>
      <c r="BX21" s="113"/>
      <c r="BY21" s="113"/>
      <c r="BZ21" s="114"/>
    </row>
    <row r="22" spans="2:78" ht="15">
      <c r="B22" s="28">
        <f t="shared" si="1"/>
        <v>18</v>
      </c>
      <c r="C22" s="147"/>
      <c r="D22" s="29" t="s">
        <v>215</v>
      </c>
      <c r="E22" s="29" t="s">
        <v>202</v>
      </c>
      <c r="F22" s="29"/>
      <c r="G22" s="29"/>
      <c r="I22" s="133"/>
      <c r="J22" s="134"/>
      <c r="K22" s="134"/>
      <c r="L22" s="134"/>
      <c r="M22" s="134"/>
      <c r="N22" s="134"/>
      <c r="O22" s="134"/>
      <c r="P22" s="134"/>
      <c r="Q22" s="134"/>
      <c r="R22" s="135"/>
      <c r="S22" s="110" t="s">
        <v>397</v>
      </c>
      <c r="T22" s="111"/>
      <c r="U22" s="111"/>
      <c r="V22" s="111"/>
      <c r="W22" s="111"/>
      <c r="X22" s="111"/>
      <c r="Y22" s="111"/>
      <c r="Z22" s="111"/>
      <c r="AA22" s="111"/>
      <c r="AB22" s="112"/>
      <c r="AC22" s="116"/>
      <c r="AD22" s="117"/>
      <c r="AE22" s="117"/>
      <c r="AF22" s="117"/>
      <c r="AG22" s="117"/>
      <c r="AH22" s="117"/>
      <c r="AI22" s="117"/>
      <c r="AJ22" s="117"/>
      <c r="AK22" s="113"/>
      <c r="AL22" s="113"/>
      <c r="AM22" s="113"/>
      <c r="AN22" s="113"/>
      <c r="AO22" s="113"/>
      <c r="AP22" s="113"/>
      <c r="AQ22" s="113"/>
      <c r="AR22" s="113"/>
      <c r="AS22" s="113"/>
      <c r="AT22" s="113"/>
      <c r="AU22" s="113"/>
      <c r="AV22" s="113"/>
      <c r="AW22" s="113"/>
      <c r="AX22" s="113"/>
      <c r="AY22" s="113"/>
      <c r="AZ22" s="113"/>
      <c r="BA22" s="113"/>
      <c r="BB22" s="113"/>
      <c r="BC22" s="113"/>
      <c r="BD22" s="113"/>
      <c r="BE22" s="113"/>
      <c r="BF22" s="113"/>
      <c r="BG22" s="113"/>
      <c r="BH22" s="113"/>
      <c r="BI22" s="113"/>
      <c r="BJ22" s="113"/>
      <c r="BK22" s="113"/>
      <c r="BL22" s="113"/>
      <c r="BM22" s="113"/>
      <c r="BN22" s="113"/>
      <c r="BO22" s="113"/>
      <c r="BP22" s="113"/>
      <c r="BQ22" s="113"/>
      <c r="BR22" s="113"/>
      <c r="BS22" s="113"/>
      <c r="BT22" s="113"/>
      <c r="BU22" s="113"/>
      <c r="BV22" s="113"/>
      <c r="BW22" s="113"/>
      <c r="BX22" s="113"/>
      <c r="BY22" s="113"/>
      <c r="BZ22" s="114"/>
    </row>
    <row r="23" spans="2:78" ht="15">
      <c r="B23" s="28">
        <f t="shared" si="1"/>
        <v>19</v>
      </c>
      <c r="C23" s="128" t="s">
        <v>218</v>
      </c>
      <c r="D23" s="29" t="s">
        <v>207</v>
      </c>
      <c r="E23" s="30" t="s">
        <v>219</v>
      </c>
      <c r="F23" s="29"/>
      <c r="G23" s="29" t="s">
        <v>208</v>
      </c>
      <c r="I23" s="130" t="s">
        <v>218</v>
      </c>
      <c r="J23" s="131"/>
      <c r="K23" s="131"/>
      <c r="L23" s="131"/>
      <c r="M23" s="131"/>
      <c r="N23" s="131"/>
      <c r="O23" s="131"/>
      <c r="P23" s="131"/>
      <c r="Q23" s="131"/>
      <c r="R23" s="132"/>
      <c r="S23" s="110" t="s">
        <v>207</v>
      </c>
      <c r="T23" s="111"/>
      <c r="U23" s="111"/>
      <c r="V23" s="111"/>
      <c r="W23" s="111"/>
      <c r="X23" s="111"/>
      <c r="Y23" s="111"/>
      <c r="Z23" s="111"/>
      <c r="AA23" s="111"/>
      <c r="AB23" s="112"/>
      <c r="AC23" s="116"/>
      <c r="AD23" s="117"/>
      <c r="AE23" s="117"/>
      <c r="AF23" s="117"/>
      <c r="AG23" s="117"/>
      <c r="AH23" s="117"/>
      <c r="AI23" s="113"/>
      <c r="AJ23" s="113"/>
      <c r="AK23" s="113"/>
      <c r="AL23" s="113"/>
      <c r="AM23" s="113"/>
      <c r="AN23" s="113"/>
      <c r="AO23" s="113"/>
      <c r="AP23" s="113"/>
      <c r="AQ23" s="113"/>
      <c r="AR23" s="113"/>
      <c r="AS23" s="113"/>
      <c r="AT23" s="113"/>
      <c r="AU23" s="113"/>
      <c r="AV23" s="113"/>
      <c r="AW23" s="113"/>
      <c r="AX23" s="113"/>
      <c r="AY23" s="113"/>
      <c r="AZ23" s="113"/>
      <c r="BA23" s="113"/>
      <c r="BB23" s="113"/>
      <c r="BC23" s="113"/>
      <c r="BD23" s="113"/>
      <c r="BE23" s="113"/>
      <c r="BF23" s="113"/>
      <c r="BG23" s="113"/>
      <c r="BH23" s="113"/>
      <c r="BI23" s="113"/>
      <c r="BJ23" s="113"/>
      <c r="BK23" s="113"/>
      <c r="BL23" s="113"/>
      <c r="BM23" s="113"/>
      <c r="BN23" s="113"/>
      <c r="BO23" s="113"/>
      <c r="BP23" s="113"/>
      <c r="BQ23" s="113"/>
      <c r="BR23" s="113"/>
      <c r="BS23" s="113"/>
      <c r="BT23" s="113"/>
      <c r="BU23" s="113"/>
      <c r="BV23" s="113"/>
      <c r="BW23" s="113"/>
      <c r="BX23" s="113"/>
      <c r="BY23" s="113"/>
      <c r="BZ23" s="114"/>
    </row>
    <row r="24" spans="2:78" ht="15">
      <c r="B24" s="28">
        <f t="shared" si="1"/>
        <v>20</v>
      </c>
      <c r="C24" s="129"/>
      <c r="D24" s="30" t="s">
        <v>220</v>
      </c>
      <c r="E24" s="30" t="s">
        <v>202</v>
      </c>
      <c r="F24" s="29"/>
      <c r="G24" s="29" t="s">
        <v>208</v>
      </c>
      <c r="I24" s="133"/>
      <c r="J24" s="134"/>
      <c r="K24" s="134"/>
      <c r="L24" s="134"/>
      <c r="M24" s="134"/>
      <c r="N24" s="134"/>
      <c r="O24" s="134"/>
      <c r="P24" s="134"/>
      <c r="Q24" s="134"/>
      <c r="R24" s="135"/>
      <c r="S24" s="161" t="s">
        <v>220</v>
      </c>
      <c r="T24" s="151"/>
      <c r="U24" s="151"/>
      <c r="V24" s="151"/>
      <c r="W24" s="151"/>
      <c r="X24" s="151"/>
      <c r="Y24" s="151"/>
      <c r="Z24" s="151"/>
      <c r="AA24" s="151"/>
      <c r="AB24" s="152"/>
      <c r="AC24" s="116"/>
      <c r="AD24" s="117"/>
      <c r="AE24" s="117"/>
      <c r="AF24" s="117"/>
      <c r="AG24" s="117"/>
      <c r="AH24" s="117"/>
      <c r="AI24" s="117"/>
      <c r="AJ24" s="117"/>
      <c r="AK24" s="117"/>
      <c r="AL24" s="117"/>
      <c r="AM24" s="117"/>
      <c r="AN24" s="117"/>
      <c r="AO24" s="117"/>
      <c r="AP24" s="117"/>
      <c r="AQ24" s="117"/>
      <c r="AR24" s="117"/>
      <c r="AS24" s="117"/>
      <c r="AT24" s="117"/>
      <c r="AU24" s="117"/>
      <c r="AV24" s="117"/>
      <c r="AW24" s="113"/>
      <c r="AX24" s="113"/>
      <c r="AY24" s="113"/>
      <c r="AZ24" s="113"/>
      <c r="BA24" s="113"/>
      <c r="BB24" s="113"/>
      <c r="BC24" s="113"/>
      <c r="BD24" s="113"/>
      <c r="BE24" s="113"/>
      <c r="BF24" s="113"/>
      <c r="BG24" s="113"/>
      <c r="BH24" s="113"/>
      <c r="BI24" s="113"/>
      <c r="BJ24" s="113"/>
      <c r="BK24" s="113"/>
      <c r="BL24" s="113"/>
      <c r="BM24" s="113"/>
      <c r="BN24" s="113"/>
      <c r="BO24" s="113"/>
      <c r="BP24" s="113"/>
      <c r="BQ24" s="113"/>
      <c r="BR24" s="113"/>
      <c r="BS24" s="113"/>
      <c r="BT24" s="113"/>
      <c r="BU24" s="113"/>
      <c r="BV24" s="113"/>
      <c r="BW24" s="113"/>
      <c r="BX24" s="113"/>
      <c r="BY24" s="113"/>
      <c r="BZ24" s="114"/>
    </row>
  </sheetData>
  <sheetProtection/>
  <mergeCells count="15">
    <mergeCell ref="S17:AB17"/>
    <mergeCell ref="S24:AB24"/>
    <mergeCell ref="I5:R5"/>
    <mergeCell ref="I6:R8"/>
    <mergeCell ref="I9:R9"/>
    <mergeCell ref="I10:R10"/>
    <mergeCell ref="S5:AB5"/>
    <mergeCell ref="S11:AB11"/>
    <mergeCell ref="C23:C24"/>
    <mergeCell ref="I23:R24"/>
    <mergeCell ref="I11:R16"/>
    <mergeCell ref="I17:R22"/>
    <mergeCell ref="C6:C8"/>
    <mergeCell ref="C11:C16"/>
    <mergeCell ref="C17:C22"/>
  </mergeCells>
  <printOptions/>
  <pageMargins left="0.7874015748031497" right="0.5905511811023623" top="0.984251968503937" bottom="0.984251968503937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X25"/>
  <sheetViews>
    <sheetView zoomScalePageLayoutView="0" workbookViewId="0" topLeftCell="A1">
      <selection activeCell="G5" sqref="G5:BI25"/>
    </sheetView>
  </sheetViews>
  <sheetFormatPr defaultColWidth="8.875" defaultRowHeight="13.5"/>
  <cols>
    <col min="1" max="1" width="7.50390625" style="1" customWidth="1"/>
    <col min="2" max="2" width="21.50390625" style="1" customWidth="1"/>
    <col min="3" max="3" width="19.125" style="1" customWidth="1"/>
    <col min="4" max="4" width="16.00390625" style="1" customWidth="1"/>
    <col min="5" max="5" width="19.125" style="1" customWidth="1"/>
    <col min="6" max="6" width="8.875" style="1" customWidth="1"/>
    <col min="7" max="76" width="2.75390625" style="1" customWidth="1"/>
    <col min="77" max="16384" width="8.875" style="1" customWidth="1"/>
  </cols>
  <sheetData>
    <row r="1" spans="1:2" ht="15">
      <c r="A1" s="85">
        <v>2</v>
      </c>
      <c r="B1" s="1" t="s">
        <v>270</v>
      </c>
    </row>
    <row r="3" ht="15">
      <c r="B3" s="1" t="s">
        <v>269</v>
      </c>
    </row>
    <row r="5" spans="1:76" ht="13.5" customHeight="1">
      <c r="A5" s="12"/>
      <c r="B5" s="3" t="s">
        <v>268</v>
      </c>
      <c r="C5" s="3" t="s">
        <v>267</v>
      </c>
      <c r="D5" s="3" t="s">
        <v>266</v>
      </c>
      <c r="E5" s="3" t="s">
        <v>265</v>
      </c>
      <c r="G5" s="115">
        <v>1</v>
      </c>
      <c r="H5" s="115">
        <f>G5+1</f>
        <v>2</v>
      </c>
      <c r="I5" s="115">
        <f aca="true" t="shared" si="0" ref="I5:BT5">H5+1</f>
        <v>3</v>
      </c>
      <c r="J5" s="115">
        <f t="shared" si="0"/>
        <v>4</v>
      </c>
      <c r="K5" s="115">
        <f t="shared" si="0"/>
        <v>5</v>
      </c>
      <c r="L5" s="115">
        <f t="shared" si="0"/>
        <v>6</v>
      </c>
      <c r="M5" s="115">
        <f t="shared" si="0"/>
        <v>7</v>
      </c>
      <c r="N5" s="115">
        <f t="shared" si="0"/>
        <v>8</v>
      </c>
      <c r="O5" s="115">
        <f t="shared" si="0"/>
        <v>9</v>
      </c>
      <c r="P5" s="115">
        <f t="shared" si="0"/>
        <v>10</v>
      </c>
      <c r="Q5" s="115">
        <f t="shared" si="0"/>
        <v>11</v>
      </c>
      <c r="R5" s="115">
        <f t="shared" si="0"/>
        <v>12</v>
      </c>
      <c r="S5" s="115">
        <f t="shared" si="0"/>
        <v>13</v>
      </c>
      <c r="T5" s="115">
        <f t="shared" si="0"/>
        <v>14</v>
      </c>
      <c r="U5" s="115">
        <f t="shared" si="0"/>
        <v>15</v>
      </c>
      <c r="V5" s="115">
        <f t="shared" si="0"/>
        <v>16</v>
      </c>
      <c r="W5" s="115">
        <f t="shared" si="0"/>
        <v>17</v>
      </c>
      <c r="X5" s="115">
        <f t="shared" si="0"/>
        <v>18</v>
      </c>
      <c r="Y5" s="115">
        <f t="shared" si="0"/>
        <v>19</v>
      </c>
      <c r="Z5" s="115">
        <f t="shared" si="0"/>
        <v>20</v>
      </c>
      <c r="AA5" s="115">
        <f t="shared" si="0"/>
        <v>21</v>
      </c>
      <c r="AB5" s="115">
        <f t="shared" si="0"/>
        <v>22</v>
      </c>
      <c r="AC5" s="115">
        <f t="shared" si="0"/>
        <v>23</v>
      </c>
      <c r="AD5" s="115">
        <f t="shared" si="0"/>
        <v>24</v>
      </c>
      <c r="AE5" s="115">
        <f t="shared" si="0"/>
        <v>25</v>
      </c>
      <c r="AF5" s="115">
        <f t="shared" si="0"/>
        <v>26</v>
      </c>
      <c r="AG5" s="115">
        <f t="shared" si="0"/>
        <v>27</v>
      </c>
      <c r="AH5" s="115">
        <f t="shared" si="0"/>
        <v>28</v>
      </c>
      <c r="AI5" s="115">
        <f t="shared" si="0"/>
        <v>29</v>
      </c>
      <c r="AJ5" s="115">
        <f t="shared" si="0"/>
        <v>30</v>
      </c>
      <c r="AK5" s="115">
        <f t="shared" si="0"/>
        <v>31</v>
      </c>
      <c r="AL5" s="115">
        <f t="shared" si="0"/>
        <v>32</v>
      </c>
      <c r="AM5" s="115">
        <f t="shared" si="0"/>
        <v>33</v>
      </c>
      <c r="AN5" s="115">
        <f t="shared" si="0"/>
        <v>34</v>
      </c>
      <c r="AO5" s="115">
        <f t="shared" si="0"/>
        <v>35</v>
      </c>
      <c r="AP5" s="115">
        <f t="shared" si="0"/>
        <v>36</v>
      </c>
      <c r="AQ5" s="115">
        <f t="shared" si="0"/>
        <v>37</v>
      </c>
      <c r="AR5" s="115">
        <f t="shared" si="0"/>
        <v>38</v>
      </c>
      <c r="AS5" s="115">
        <f t="shared" si="0"/>
        <v>39</v>
      </c>
      <c r="AT5" s="115">
        <f t="shared" si="0"/>
        <v>40</v>
      </c>
      <c r="AU5" s="115">
        <f t="shared" si="0"/>
        <v>41</v>
      </c>
      <c r="AV5" s="115">
        <f t="shared" si="0"/>
        <v>42</v>
      </c>
      <c r="AW5" s="115">
        <f t="shared" si="0"/>
        <v>43</v>
      </c>
      <c r="AX5" s="115">
        <f t="shared" si="0"/>
        <v>44</v>
      </c>
      <c r="AY5" s="115">
        <f t="shared" si="0"/>
        <v>45</v>
      </c>
      <c r="AZ5" s="115">
        <f t="shared" si="0"/>
        <v>46</v>
      </c>
      <c r="BA5" s="115">
        <f t="shared" si="0"/>
        <v>47</v>
      </c>
      <c r="BB5" s="115">
        <f t="shared" si="0"/>
        <v>48</v>
      </c>
      <c r="BC5" s="115">
        <f t="shared" si="0"/>
        <v>49</v>
      </c>
      <c r="BD5" s="115">
        <f t="shared" si="0"/>
        <v>50</v>
      </c>
      <c r="BE5" s="115">
        <f t="shared" si="0"/>
        <v>51</v>
      </c>
      <c r="BF5" s="115">
        <f t="shared" si="0"/>
        <v>52</v>
      </c>
      <c r="BG5" s="115">
        <f t="shared" si="0"/>
        <v>53</v>
      </c>
      <c r="BH5" s="115">
        <f t="shared" si="0"/>
        <v>54</v>
      </c>
      <c r="BI5" s="115">
        <f t="shared" si="0"/>
        <v>55</v>
      </c>
      <c r="BJ5" s="115">
        <f t="shared" si="0"/>
        <v>56</v>
      </c>
      <c r="BK5" s="115">
        <f t="shared" si="0"/>
        <v>57</v>
      </c>
      <c r="BL5" s="115">
        <f t="shared" si="0"/>
        <v>58</v>
      </c>
      <c r="BM5" s="115">
        <f t="shared" si="0"/>
        <v>59</v>
      </c>
      <c r="BN5" s="115">
        <f t="shared" si="0"/>
        <v>60</v>
      </c>
      <c r="BO5" s="115">
        <f t="shared" si="0"/>
        <v>61</v>
      </c>
      <c r="BP5" s="115">
        <f t="shared" si="0"/>
        <v>62</v>
      </c>
      <c r="BQ5" s="115">
        <f t="shared" si="0"/>
        <v>63</v>
      </c>
      <c r="BR5" s="115">
        <f t="shared" si="0"/>
        <v>64</v>
      </c>
      <c r="BS5" s="115">
        <f t="shared" si="0"/>
        <v>65</v>
      </c>
      <c r="BT5" s="115">
        <f t="shared" si="0"/>
        <v>66</v>
      </c>
      <c r="BU5" s="115">
        <f>BT5+1</f>
        <v>67</v>
      </c>
      <c r="BV5" s="115">
        <f>BU5+1</f>
        <v>68</v>
      </c>
      <c r="BW5" s="115">
        <f>BV5+1</f>
        <v>69</v>
      </c>
      <c r="BX5" s="115">
        <f>BW5+1</f>
        <v>70</v>
      </c>
    </row>
    <row r="6" spans="1:76" ht="13.5" customHeight="1">
      <c r="A6" s="12"/>
      <c r="B6" s="92" t="s">
        <v>264</v>
      </c>
      <c r="C6" s="93" t="s">
        <v>263</v>
      </c>
      <c r="D6" s="93" t="s">
        <v>254</v>
      </c>
      <c r="E6" s="93" t="s">
        <v>262</v>
      </c>
      <c r="G6" s="162" t="s">
        <v>264</v>
      </c>
      <c r="H6" s="163"/>
      <c r="I6" s="163"/>
      <c r="J6" s="163"/>
      <c r="K6" s="163"/>
      <c r="L6" s="163"/>
      <c r="M6" s="163"/>
      <c r="N6" s="163"/>
      <c r="O6" s="163"/>
      <c r="P6" s="164"/>
      <c r="Q6" s="122" t="s">
        <v>398</v>
      </c>
      <c r="R6" s="123"/>
      <c r="S6" s="123"/>
      <c r="T6" s="123"/>
      <c r="U6" s="123"/>
      <c r="V6" s="123"/>
      <c r="W6" s="123"/>
      <c r="X6" s="123"/>
      <c r="Y6" s="123"/>
      <c r="Z6" s="124"/>
      <c r="AA6" s="126"/>
      <c r="AB6" s="127"/>
      <c r="AC6" s="127"/>
      <c r="AD6" s="127"/>
      <c r="AE6" s="127"/>
      <c r="AF6" s="127"/>
      <c r="AG6" s="127"/>
      <c r="AH6" s="127"/>
      <c r="AI6" s="127"/>
      <c r="AJ6" s="127"/>
      <c r="AK6" s="125"/>
      <c r="AL6" s="125"/>
      <c r="AM6" s="125"/>
      <c r="AN6" s="125"/>
      <c r="AO6" s="125"/>
      <c r="AP6" s="125"/>
      <c r="AQ6" s="125"/>
      <c r="AR6" s="125"/>
      <c r="AS6" s="125"/>
      <c r="AT6" s="125"/>
      <c r="AU6" s="125"/>
      <c r="AV6" s="125"/>
      <c r="AW6" s="125"/>
      <c r="AX6" s="125"/>
      <c r="AY6" s="125"/>
      <c r="AZ6" s="125"/>
      <c r="BA6" s="125"/>
      <c r="BB6" s="125"/>
      <c r="BC6" s="125"/>
      <c r="BD6" s="125"/>
      <c r="BE6" s="125"/>
      <c r="BF6" s="125"/>
      <c r="BG6" s="125"/>
      <c r="BH6" s="125"/>
      <c r="BI6" s="125"/>
      <c r="BJ6" s="125"/>
      <c r="BK6" s="125"/>
      <c r="BL6" s="125"/>
      <c r="BM6" s="125"/>
      <c r="BN6" s="125"/>
      <c r="BO6" s="125"/>
      <c r="BP6" s="125"/>
      <c r="BQ6" s="125"/>
      <c r="BR6" s="125"/>
      <c r="BS6" s="125"/>
      <c r="BT6" s="125"/>
      <c r="BU6" s="125"/>
      <c r="BV6" s="125"/>
      <c r="BW6" s="125"/>
      <c r="BX6" s="125"/>
    </row>
    <row r="7" spans="1:76" ht="15">
      <c r="A7" s="12"/>
      <c r="B7" s="94"/>
      <c r="C7" s="95" t="s">
        <v>261</v>
      </c>
      <c r="D7" s="95" t="s">
        <v>257</v>
      </c>
      <c r="E7" s="95" t="s">
        <v>260</v>
      </c>
      <c r="G7" s="165"/>
      <c r="H7" s="166"/>
      <c r="I7" s="166"/>
      <c r="J7" s="166"/>
      <c r="K7" s="166"/>
      <c r="L7" s="166"/>
      <c r="M7" s="166"/>
      <c r="N7" s="166"/>
      <c r="O7" s="166"/>
      <c r="P7" s="167"/>
      <c r="Q7" s="122" t="s">
        <v>261</v>
      </c>
      <c r="R7" s="123"/>
      <c r="S7" s="123"/>
      <c r="T7" s="123"/>
      <c r="U7" s="123"/>
      <c r="V7" s="123"/>
      <c r="W7" s="123"/>
      <c r="X7" s="123"/>
      <c r="Y7" s="123"/>
      <c r="Z7" s="124"/>
      <c r="AA7" s="126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5"/>
      <c r="AN7" s="125"/>
      <c r="AO7" s="125"/>
      <c r="AP7" s="125"/>
      <c r="AQ7" s="125"/>
      <c r="AR7" s="125"/>
      <c r="AS7" s="125"/>
      <c r="AT7" s="125"/>
      <c r="AU7" s="125"/>
      <c r="AV7" s="125"/>
      <c r="AW7" s="125"/>
      <c r="AX7" s="125"/>
      <c r="AY7" s="125"/>
      <c r="AZ7" s="125"/>
      <c r="BA7" s="125"/>
      <c r="BB7" s="125"/>
      <c r="BC7" s="125"/>
      <c r="BD7" s="125"/>
      <c r="BE7" s="125"/>
      <c r="BF7" s="125"/>
      <c r="BG7" s="125"/>
      <c r="BH7" s="125"/>
      <c r="BI7" s="125"/>
      <c r="BJ7" s="125"/>
      <c r="BK7" s="125"/>
      <c r="BL7" s="125"/>
      <c r="BM7" s="125"/>
      <c r="BN7" s="125"/>
      <c r="BO7" s="125"/>
      <c r="BP7" s="125"/>
      <c r="BQ7" s="125"/>
      <c r="BR7" s="125"/>
      <c r="BS7" s="125"/>
      <c r="BT7" s="125"/>
      <c r="BU7" s="125"/>
      <c r="BV7" s="125"/>
      <c r="BW7" s="125"/>
      <c r="BX7" s="125"/>
    </row>
    <row r="8" spans="1:76" ht="15">
      <c r="A8" s="12"/>
      <c r="B8" s="94"/>
      <c r="C8" s="96" t="s">
        <v>259</v>
      </c>
      <c r="D8" s="96" t="s">
        <v>249</v>
      </c>
      <c r="E8" s="96" t="s">
        <v>258</v>
      </c>
      <c r="G8" s="168"/>
      <c r="H8" s="169"/>
      <c r="I8" s="169"/>
      <c r="J8" s="169"/>
      <c r="K8" s="169"/>
      <c r="L8" s="169"/>
      <c r="M8" s="169"/>
      <c r="N8" s="169"/>
      <c r="O8" s="169"/>
      <c r="P8" s="170"/>
      <c r="Q8" s="122" t="s">
        <v>399</v>
      </c>
      <c r="R8" s="123"/>
      <c r="S8" s="123"/>
      <c r="T8" s="123"/>
      <c r="U8" s="123"/>
      <c r="V8" s="123"/>
      <c r="W8" s="123"/>
      <c r="X8" s="123"/>
      <c r="Y8" s="123"/>
      <c r="Z8" s="124"/>
      <c r="AA8" s="126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27"/>
      <c r="BC8" s="127"/>
      <c r="BD8" s="127"/>
      <c r="BE8" s="125"/>
      <c r="BF8" s="125"/>
      <c r="BG8" s="125"/>
      <c r="BH8" s="125"/>
      <c r="BI8" s="125"/>
      <c r="BJ8" s="125"/>
      <c r="BK8" s="125"/>
      <c r="BL8" s="125"/>
      <c r="BM8" s="125"/>
      <c r="BN8" s="125"/>
      <c r="BO8" s="125"/>
      <c r="BP8" s="125"/>
      <c r="BQ8" s="125"/>
      <c r="BR8" s="125"/>
      <c r="BS8" s="125"/>
      <c r="BT8" s="125"/>
      <c r="BU8" s="125"/>
      <c r="BV8" s="125"/>
      <c r="BW8" s="125"/>
      <c r="BX8" s="125"/>
    </row>
    <row r="9" spans="1:76" ht="15">
      <c r="A9" s="12"/>
      <c r="B9" s="92" t="s">
        <v>256</v>
      </c>
      <c r="C9" s="93" t="s">
        <v>255</v>
      </c>
      <c r="D9" s="93" t="s">
        <v>240</v>
      </c>
      <c r="E9" s="93" t="s">
        <v>239</v>
      </c>
      <c r="G9" s="162" t="s">
        <v>256</v>
      </c>
      <c r="H9" s="163"/>
      <c r="I9" s="163"/>
      <c r="J9" s="163"/>
      <c r="K9" s="163"/>
      <c r="L9" s="163"/>
      <c r="M9" s="163"/>
      <c r="N9" s="163"/>
      <c r="O9" s="163"/>
      <c r="P9" s="164"/>
      <c r="Q9" s="122" t="s">
        <v>400</v>
      </c>
      <c r="R9" s="123"/>
      <c r="S9" s="123"/>
      <c r="T9" s="123"/>
      <c r="U9" s="123"/>
      <c r="V9" s="123"/>
      <c r="W9" s="123"/>
      <c r="X9" s="123"/>
      <c r="Y9" s="123"/>
      <c r="Z9" s="124"/>
      <c r="AA9" s="126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27"/>
      <c r="AQ9" s="127"/>
      <c r="AR9" s="127"/>
      <c r="AS9" s="127"/>
      <c r="AT9" s="127"/>
      <c r="AU9" s="127"/>
      <c r="AV9" s="127"/>
      <c r="AW9" s="127"/>
      <c r="AX9" s="127"/>
      <c r="AY9" s="127"/>
      <c r="AZ9" s="127"/>
      <c r="BA9" s="127"/>
      <c r="BB9" s="127"/>
      <c r="BC9" s="127"/>
      <c r="BD9" s="127"/>
      <c r="BE9" s="127"/>
      <c r="BF9" s="127"/>
      <c r="BG9" s="127"/>
      <c r="BH9" s="127"/>
      <c r="BI9" s="127"/>
      <c r="BJ9" s="127"/>
      <c r="BK9" s="127"/>
      <c r="BL9" s="127"/>
      <c r="BM9" s="127"/>
      <c r="BN9" s="127"/>
      <c r="BO9" s="127"/>
      <c r="BP9" s="127"/>
      <c r="BQ9" s="127"/>
      <c r="BR9" s="127"/>
      <c r="BS9" s="127"/>
      <c r="BT9" s="127"/>
      <c r="BU9" s="127"/>
      <c r="BV9" s="127"/>
      <c r="BW9" s="127"/>
      <c r="BX9" s="127"/>
    </row>
    <row r="10" spans="1:76" ht="15">
      <c r="A10" s="12"/>
      <c r="B10" s="94"/>
      <c r="C10" s="95" t="s">
        <v>253</v>
      </c>
      <c r="D10" s="95" t="s">
        <v>254</v>
      </c>
      <c r="E10" s="95" t="s">
        <v>243</v>
      </c>
      <c r="G10" s="165"/>
      <c r="H10" s="166"/>
      <c r="I10" s="166"/>
      <c r="J10" s="166"/>
      <c r="K10" s="166"/>
      <c r="L10" s="166"/>
      <c r="M10" s="166"/>
      <c r="N10" s="166"/>
      <c r="O10" s="166"/>
      <c r="P10" s="167"/>
      <c r="Q10" s="122" t="s">
        <v>401</v>
      </c>
      <c r="R10" s="123"/>
      <c r="S10" s="123"/>
      <c r="T10" s="123"/>
      <c r="U10" s="123"/>
      <c r="V10" s="123"/>
      <c r="W10" s="123"/>
      <c r="X10" s="123"/>
      <c r="Y10" s="123"/>
      <c r="Z10" s="124"/>
      <c r="AA10" s="126"/>
      <c r="AB10" s="127"/>
      <c r="AC10" s="127"/>
      <c r="AD10" s="127"/>
      <c r="AE10" s="127"/>
      <c r="AF10" s="127"/>
      <c r="AG10" s="127"/>
      <c r="AH10" s="127"/>
      <c r="AI10" s="127"/>
      <c r="AJ10" s="127"/>
      <c r="AK10" s="125"/>
      <c r="AL10" s="125"/>
      <c r="AM10" s="125"/>
      <c r="AN10" s="125"/>
      <c r="AO10" s="125"/>
      <c r="AP10" s="125"/>
      <c r="AQ10" s="125"/>
      <c r="AR10" s="125"/>
      <c r="AS10" s="125"/>
      <c r="AT10" s="125"/>
      <c r="AU10" s="125"/>
      <c r="AV10" s="125"/>
      <c r="AW10" s="125"/>
      <c r="AX10" s="125"/>
      <c r="AY10" s="125"/>
      <c r="AZ10" s="125"/>
      <c r="BA10" s="125"/>
      <c r="BB10" s="125"/>
      <c r="BC10" s="125"/>
      <c r="BD10" s="125"/>
      <c r="BE10" s="125"/>
      <c r="BF10" s="125"/>
      <c r="BG10" s="125"/>
      <c r="BH10" s="125"/>
      <c r="BI10" s="125"/>
      <c r="BJ10" s="125"/>
      <c r="BK10" s="125"/>
      <c r="BL10" s="125"/>
      <c r="BM10" s="125"/>
      <c r="BN10" s="125"/>
      <c r="BO10" s="125"/>
      <c r="BP10" s="125"/>
      <c r="BQ10" s="125"/>
      <c r="BR10" s="125"/>
      <c r="BS10" s="125"/>
      <c r="BT10" s="125"/>
      <c r="BU10" s="125"/>
      <c r="BV10" s="125"/>
      <c r="BW10" s="125"/>
      <c r="BX10" s="125"/>
    </row>
    <row r="11" spans="1:76" ht="15">
      <c r="A11" s="12"/>
      <c r="B11" s="94"/>
      <c r="C11" s="95" t="s">
        <v>252</v>
      </c>
      <c r="D11" s="95" t="s">
        <v>251</v>
      </c>
      <c r="E11" s="95" t="s">
        <v>239</v>
      </c>
      <c r="G11" s="165"/>
      <c r="H11" s="166"/>
      <c r="I11" s="166"/>
      <c r="J11" s="166"/>
      <c r="K11" s="166"/>
      <c r="L11" s="166"/>
      <c r="M11" s="166"/>
      <c r="N11" s="166"/>
      <c r="O11" s="166"/>
      <c r="P11" s="167"/>
      <c r="Q11" s="122" t="s">
        <v>402</v>
      </c>
      <c r="R11" s="123"/>
      <c r="S11" s="123"/>
      <c r="T11" s="123"/>
      <c r="U11" s="123"/>
      <c r="V11" s="123"/>
      <c r="W11" s="123"/>
      <c r="X11" s="123"/>
      <c r="Y11" s="123"/>
      <c r="Z11" s="124"/>
      <c r="AA11" s="126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27"/>
      <c r="AQ11" s="127"/>
      <c r="AR11" s="127"/>
      <c r="AS11" s="127"/>
      <c r="AT11" s="127"/>
      <c r="AU11" s="127"/>
      <c r="AV11" s="127"/>
      <c r="AW11" s="127"/>
      <c r="AX11" s="127"/>
      <c r="AY11" s="127"/>
      <c r="AZ11" s="127"/>
      <c r="BA11" s="127"/>
      <c r="BB11" s="127"/>
      <c r="BC11" s="127"/>
      <c r="BD11" s="127"/>
      <c r="BE11" s="127"/>
      <c r="BF11" s="127"/>
      <c r="BG11" s="127"/>
      <c r="BH11" s="127"/>
      <c r="BI11" s="127"/>
      <c r="BJ11" s="127"/>
      <c r="BK11" s="127"/>
      <c r="BL11" s="127"/>
      <c r="BM11" s="127"/>
      <c r="BN11" s="127"/>
      <c r="BO11" s="127"/>
      <c r="BP11" s="127"/>
      <c r="BQ11" s="127"/>
      <c r="BR11" s="127"/>
      <c r="BS11" s="127"/>
      <c r="BT11" s="127"/>
      <c r="BU11" s="127"/>
      <c r="BV11" s="127"/>
      <c r="BW11" s="127"/>
      <c r="BX11" s="127"/>
    </row>
    <row r="12" spans="1:76" ht="15">
      <c r="A12" s="12"/>
      <c r="B12" s="94"/>
      <c r="C12" s="95" t="s">
        <v>250</v>
      </c>
      <c r="D12" s="95" t="s">
        <v>249</v>
      </c>
      <c r="E12" s="95" t="s">
        <v>406</v>
      </c>
      <c r="G12" s="165"/>
      <c r="H12" s="166"/>
      <c r="I12" s="166"/>
      <c r="J12" s="166"/>
      <c r="K12" s="166"/>
      <c r="L12" s="166"/>
      <c r="M12" s="166"/>
      <c r="N12" s="166"/>
      <c r="O12" s="166"/>
      <c r="P12" s="167"/>
      <c r="Q12" s="122" t="s">
        <v>237</v>
      </c>
      <c r="R12" s="123"/>
      <c r="S12" s="123"/>
      <c r="T12" s="123"/>
      <c r="U12" s="123"/>
      <c r="V12" s="123"/>
      <c r="W12" s="123"/>
      <c r="X12" s="123"/>
      <c r="Y12" s="123"/>
      <c r="Z12" s="124"/>
      <c r="AA12" s="126"/>
      <c r="AB12" s="127"/>
      <c r="AC12" s="127"/>
      <c r="AD12" s="127"/>
      <c r="AE12" s="127"/>
      <c r="AF12" s="127"/>
      <c r="AG12" s="127"/>
      <c r="AH12" s="127"/>
      <c r="AI12" s="127"/>
      <c r="AJ12" s="127"/>
      <c r="AK12" s="127"/>
      <c r="AL12" s="127"/>
      <c r="AM12" s="127"/>
      <c r="AN12" s="127"/>
      <c r="AO12" s="127"/>
      <c r="AP12" s="127"/>
      <c r="AQ12" s="127"/>
      <c r="AR12" s="127"/>
      <c r="AS12" s="127"/>
      <c r="AT12" s="127"/>
      <c r="AU12" s="125"/>
      <c r="AV12" s="125"/>
      <c r="AW12" s="125"/>
      <c r="AX12" s="125"/>
      <c r="AY12" s="125"/>
      <c r="AZ12" s="125"/>
      <c r="BA12" s="125"/>
      <c r="BB12" s="125"/>
      <c r="BC12" s="125"/>
      <c r="BD12" s="125"/>
      <c r="BE12" s="125"/>
      <c r="BF12" s="125"/>
      <c r="BG12" s="125"/>
      <c r="BH12" s="125"/>
      <c r="BI12" s="125"/>
      <c r="BJ12" s="125"/>
      <c r="BK12" s="125"/>
      <c r="BL12" s="125"/>
      <c r="BM12" s="125"/>
      <c r="BN12" s="125"/>
      <c r="BO12" s="125"/>
      <c r="BP12" s="125"/>
      <c r="BQ12" s="125"/>
      <c r="BR12" s="125"/>
      <c r="BS12" s="125"/>
      <c r="BT12" s="125"/>
      <c r="BU12" s="125"/>
      <c r="BV12" s="125"/>
      <c r="BW12" s="125"/>
      <c r="BX12" s="125"/>
    </row>
    <row r="13" spans="1:76" ht="15">
      <c r="A13" s="12"/>
      <c r="B13" s="94"/>
      <c r="C13" s="95" t="s">
        <v>248</v>
      </c>
      <c r="D13" s="95" t="s">
        <v>249</v>
      </c>
      <c r="E13" s="95" t="s">
        <v>406</v>
      </c>
      <c r="G13" s="165"/>
      <c r="H13" s="166"/>
      <c r="I13" s="166"/>
      <c r="J13" s="166"/>
      <c r="K13" s="166"/>
      <c r="L13" s="166"/>
      <c r="M13" s="166"/>
      <c r="N13" s="166"/>
      <c r="O13" s="166"/>
      <c r="P13" s="167"/>
      <c r="Q13" s="122" t="s">
        <v>235</v>
      </c>
      <c r="R13" s="123"/>
      <c r="S13" s="123"/>
      <c r="T13" s="123"/>
      <c r="U13" s="123"/>
      <c r="V13" s="123"/>
      <c r="W13" s="123"/>
      <c r="X13" s="123"/>
      <c r="Y13" s="123"/>
      <c r="Z13" s="124"/>
      <c r="AA13" s="126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27"/>
      <c r="AR13" s="127"/>
      <c r="AS13" s="127"/>
      <c r="AT13" s="127"/>
      <c r="AU13" s="125"/>
      <c r="AV13" s="125"/>
      <c r="AW13" s="125"/>
      <c r="AX13" s="125"/>
      <c r="AY13" s="125"/>
      <c r="AZ13" s="125"/>
      <c r="BA13" s="125"/>
      <c r="BB13" s="125"/>
      <c r="BC13" s="125"/>
      <c r="BD13" s="125"/>
      <c r="BE13" s="125"/>
      <c r="BF13" s="125"/>
      <c r="BG13" s="125"/>
      <c r="BH13" s="125"/>
      <c r="BI13" s="125"/>
      <c r="BJ13" s="125"/>
      <c r="BK13" s="125"/>
      <c r="BL13" s="125"/>
      <c r="BM13" s="125"/>
      <c r="BN13" s="125"/>
      <c r="BO13" s="125"/>
      <c r="BP13" s="125"/>
      <c r="BQ13" s="125"/>
      <c r="BR13" s="125"/>
      <c r="BS13" s="125"/>
      <c r="BT13" s="125"/>
      <c r="BU13" s="125"/>
      <c r="BV13" s="125"/>
      <c r="BW13" s="125"/>
      <c r="BX13" s="125"/>
    </row>
    <row r="14" spans="1:76" ht="15">
      <c r="A14" s="12"/>
      <c r="B14" s="94"/>
      <c r="C14" s="96" t="s">
        <v>246</v>
      </c>
      <c r="D14" s="96" t="s">
        <v>247</v>
      </c>
      <c r="E14" s="96" t="s">
        <v>408</v>
      </c>
      <c r="G14" s="168"/>
      <c r="H14" s="169"/>
      <c r="I14" s="169"/>
      <c r="J14" s="169"/>
      <c r="K14" s="169"/>
      <c r="L14" s="169"/>
      <c r="M14" s="169"/>
      <c r="N14" s="169"/>
      <c r="O14" s="169"/>
      <c r="P14" s="170"/>
      <c r="Q14" s="122" t="s">
        <v>233</v>
      </c>
      <c r="R14" s="123"/>
      <c r="S14" s="123"/>
      <c r="T14" s="123"/>
      <c r="U14" s="123"/>
      <c r="V14" s="123"/>
      <c r="W14" s="123"/>
      <c r="X14" s="123"/>
      <c r="Y14" s="123"/>
      <c r="Z14" s="124"/>
      <c r="AA14" s="126"/>
      <c r="AB14" s="127"/>
      <c r="AC14" s="127"/>
      <c r="AD14" s="127"/>
      <c r="AE14" s="127"/>
      <c r="AF14" s="127"/>
      <c r="AG14" s="127"/>
      <c r="AH14" s="127"/>
      <c r="AI14" s="127"/>
      <c r="AJ14" s="127"/>
      <c r="AK14" s="127"/>
      <c r="AL14" s="127"/>
      <c r="AM14" s="127"/>
      <c r="AN14" s="127"/>
      <c r="AO14" s="127"/>
      <c r="AP14" s="127"/>
      <c r="AQ14" s="127"/>
      <c r="AR14" s="127"/>
      <c r="AS14" s="127"/>
      <c r="AT14" s="127"/>
      <c r="AU14" s="127"/>
      <c r="AV14" s="127"/>
      <c r="AW14" s="127"/>
      <c r="AX14" s="127"/>
      <c r="AY14" s="127"/>
      <c r="AZ14" s="127"/>
      <c r="BA14" s="127"/>
      <c r="BB14" s="127"/>
      <c r="BC14" s="127"/>
      <c r="BD14" s="127"/>
      <c r="BE14" s="125"/>
      <c r="BF14" s="125"/>
      <c r="BG14" s="125"/>
      <c r="BH14" s="125"/>
      <c r="BI14" s="125"/>
      <c r="BJ14" s="125"/>
      <c r="BK14" s="125"/>
      <c r="BL14" s="125"/>
      <c r="BM14" s="125"/>
      <c r="BN14" s="125"/>
      <c r="BO14" s="125"/>
      <c r="BP14" s="125"/>
      <c r="BQ14" s="125"/>
      <c r="BR14" s="125"/>
      <c r="BS14" s="125"/>
      <c r="BT14" s="125"/>
      <c r="BU14" s="125"/>
      <c r="BV14" s="125"/>
      <c r="BW14" s="125"/>
      <c r="BX14" s="125"/>
    </row>
    <row r="15" spans="2:76" ht="15">
      <c r="B15" s="92" t="s">
        <v>242</v>
      </c>
      <c r="C15" s="93" t="s">
        <v>245</v>
      </c>
      <c r="D15" s="93" t="s">
        <v>244</v>
      </c>
      <c r="E15" s="95" t="s">
        <v>243</v>
      </c>
      <c r="G15" s="162" t="s">
        <v>242</v>
      </c>
      <c r="H15" s="163"/>
      <c r="I15" s="163"/>
      <c r="J15" s="163"/>
      <c r="K15" s="163"/>
      <c r="L15" s="163"/>
      <c r="M15" s="163"/>
      <c r="N15" s="163"/>
      <c r="O15" s="163"/>
      <c r="P15" s="164"/>
      <c r="Q15" s="122" t="s">
        <v>403</v>
      </c>
      <c r="R15" s="123"/>
      <c r="S15" s="123"/>
      <c r="T15" s="123"/>
      <c r="U15" s="123"/>
      <c r="V15" s="123"/>
      <c r="W15" s="123"/>
      <c r="X15" s="123"/>
      <c r="Y15" s="123"/>
      <c r="Z15" s="124"/>
      <c r="AA15" s="126"/>
      <c r="AB15" s="127"/>
      <c r="AC15" s="127"/>
      <c r="AD15" s="127"/>
      <c r="AE15" s="127"/>
      <c r="AF15" s="127"/>
      <c r="AG15" s="127"/>
      <c r="AH15" s="127"/>
      <c r="AI15" s="127"/>
      <c r="AJ15" s="127"/>
      <c r="AK15" s="125"/>
      <c r="AL15" s="125"/>
      <c r="AM15" s="125"/>
      <c r="AN15" s="125"/>
      <c r="AO15" s="125"/>
      <c r="AP15" s="125"/>
      <c r="AQ15" s="125"/>
      <c r="AR15" s="125"/>
      <c r="AS15" s="125"/>
      <c r="AT15" s="125"/>
      <c r="AU15" s="125"/>
      <c r="AV15" s="125"/>
      <c r="AW15" s="125"/>
      <c r="AX15" s="125"/>
      <c r="AY15" s="125"/>
      <c r="AZ15" s="125"/>
      <c r="BA15" s="125"/>
      <c r="BB15" s="125"/>
      <c r="BC15" s="125"/>
      <c r="BD15" s="125"/>
      <c r="BE15" s="125"/>
      <c r="BF15" s="125"/>
      <c r="BG15" s="125"/>
      <c r="BH15" s="125"/>
      <c r="BI15" s="125"/>
      <c r="BJ15" s="125"/>
      <c r="BK15" s="125"/>
      <c r="BL15" s="125"/>
      <c r="BM15" s="125"/>
      <c r="BN15" s="125"/>
      <c r="BO15" s="125"/>
      <c r="BP15" s="125"/>
      <c r="BQ15" s="125"/>
      <c r="BR15" s="125"/>
      <c r="BS15" s="125"/>
      <c r="BT15" s="125"/>
      <c r="BU15" s="125"/>
      <c r="BV15" s="125"/>
      <c r="BW15" s="125"/>
      <c r="BX15" s="125"/>
    </row>
    <row r="16" spans="2:76" ht="15">
      <c r="B16" s="94"/>
      <c r="C16" s="95" t="s">
        <v>241</v>
      </c>
      <c r="D16" s="95" t="s">
        <v>240</v>
      </c>
      <c r="E16" s="95" t="s">
        <v>239</v>
      </c>
      <c r="G16" s="165"/>
      <c r="H16" s="166"/>
      <c r="I16" s="166"/>
      <c r="J16" s="166"/>
      <c r="K16" s="166"/>
      <c r="L16" s="166"/>
      <c r="M16" s="166"/>
      <c r="N16" s="166"/>
      <c r="O16" s="166"/>
      <c r="P16" s="167"/>
      <c r="Q16" s="122" t="s">
        <v>404</v>
      </c>
      <c r="R16" s="123"/>
      <c r="S16" s="123"/>
      <c r="T16" s="123"/>
      <c r="U16" s="123"/>
      <c r="V16" s="123"/>
      <c r="W16" s="123"/>
      <c r="X16" s="123"/>
      <c r="Y16" s="123"/>
      <c r="Z16" s="124"/>
      <c r="AA16" s="126"/>
      <c r="AB16" s="127"/>
      <c r="AC16" s="127"/>
      <c r="AD16" s="127"/>
      <c r="AE16" s="127"/>
      <c r="AF16" s="127"/>
      <c r="AG16" s="127"/>
      <c r="AH16" s="127"/>
      <c r="AI16" s="127"/>
      <c r="AJ16" s="127"/>
      <c r="AK16" s="127"/>
      <c r="AL16" s="127"/>
      <c r="AM16" s="127"/>
      <c r="AN16" s="127"/>
      <c r="AO16" s="127"/>
      <c r="AP16" s="127"/>
      <c r="AQ16" s="127"/>
      <c r="AR16" s="127"/>
      <c r="AS16" s="127"/>
      <c r="AT16" s="127"/>
      <c r="AU16" s="127"/>
      <c r="AV16" s="127"/>
      <c r="AW16" s="127"/>
      <c r="AX16" s="127"/>
      <c r="AY16" s="127"/>
      <c r="AZ16" s="127"/>
      <c r="BA16" s="127"/>
      <c r="BB16" s="127"/>
      <c r="BC16" s="127"/>
      <c r="BD16" s="127"/>
      <c r="BE16" s="127"/>
      <c r="BF16" s="127"/>
      <c r="BG16" s="127"/>
      <c r="BH16" s="127"/>
      <c r="BI16" s="127"/>
      <c r="BJ16" s="127"/>
      <c r="BK16" s="127"/>
      <c r="BL16" s="127"/>
      <c r="BM16" s="127"/>
      <c r="BN16" s="127"/>
      <c r="BO16" s="127"/>
      <c r="BP16" s="127"/>
      <c r="BQ16" s="127"/>
      <c r="BR16" s="127"/>
      <c r="BS16" s="127"/>
      <c r="BT16" s="127"/>
      <c r="BU16" s="127"/>
      <c r="BV16" s="127"/>
      <c r="BW16" s="127"/>
      <c r="BX16" s="127"/>
    </row>
    <row r="17" spans="2:76" ht="15">
      <c r="B17" s="94"/>
      <c r="C17" s="95" t="s">
        <v>237</v>
      </c>
      <c r="D17" s="95" t="s">
        <v>238</v>
      </c>
      <c r="E17" s="95" t="s">
        <v>406</v>
      </c>
      <c r="G17" s="165"/>
      <c r="H17" s="166"/>
      <c r="I17" s="166"/>
      <c r="J17" s="166"/>
      <c r="K17" s="166"/>
      <c r="L17" s="166"/>
      <c r="M17" s="166"/>
      <c r="N17" s="166"/>
      <c r="O17" s="166"/>
      <c r="P17" s="167"/>
      <c r="Q17" s="122" t="s">
        <v>237</v>
      </c>
      <c r="R17" s="123"/>
      <c r="S17" s="123"/>
      <c r="T17" s="123"/>
      <c r="U17" s="123"/>
      <c r="V17" s="123"/>
      <c r="W17" s="123"/>
      <c r="X17" s="123"/>
      <c r="Y17" s="123"/>
      <c r="Z17" s="124"/>
      <c r="AA17" s="126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27"/>
      <c r="AN17" s="127"/>
      <c r="AO17" s="127"/>
      <c r="AP17" s="127"/>
      <c r="AQ17" s="127"/>
      <c r="AR17" s="127"/>
      <c r="AS17" s="127"/>
      <c r="AT17" s="127"/>
      <c r="AU17" s="125"/>
      <c r="AV17" s="125"/>
      <c r="AW17" s="125"/>
      <c r="AX17" s="125"/>
      <c r="AY17" s="125"/>
      <c r="AZ17" s="125"/>
      <c r="BA17" s="125"/>
      <c r="BB17" s="125"/>
      <c r="BC17" s="125"/>
      <c r="BD17" s="125"/>
      <c r="BE17" s="125"/>
      <c r="BF17" s="125"/>
      <c r="BG17" s="125"/>
      <c r="BH17" s="125"/>
      <c r="BI17" s="125"/>
      <c r="BJ17" s="125"/>
      <c r="BK17" s="125"/>
      <c r="BL17" s="125"/>
      <c r="BM17" s="125"/>
      <c r="BN17" s="125"/>
      <c r="BO17" s="125"/>
      <c r="BP17" s="125"/>
      <c r="BQ17" s="125"/>
      <c r="BR17" s="125"/>
      <c r="BS17" s="125"/>
      <c r="BT17" s="125"/>
      <c r="BU17" s="125"/>
      <c r="BV17" s="125"/>
      <c r="BW17" s="125"/>
      <c r="BX17" s="125"/>
    </row>
    <row r="18" spans="2:76" ht="15">
      <c r="B18" s="94"/>
      <c r="C18" s="95" t="s">
        <v>235</v>
      </c>
      <c r="D18" s="95" t="s">
        <v>236</v>
      </c>
      <c r="E18" s="95" t="s">
        <v>406</v>
      </c>
      <c r="G18" s="165"/>
      <c r="H18" s="166"/>
      <c r="I18" s="166"/>
      <c r="J18" s="166"/>
      <c r="K18" s="166"/>
      <c r="L18" s="166"/>
      <c r="M18" s="166"/>
      <c r="N18" s="166"/>
      <c r="O18" s="166"/>
      <c r="P18" s="167"/>
      <c r="Q18" s="122" t="s">
        <v>235</v>
      </c>
      <c r="R18" s="123"/>
      <c r="S18" s="123"/>
      <c r="T18" s="123"/>
      <c r="U18" s="123"/>
      <c r="V18" s="123"/>
      <c r="W18" s="123"/>
      <c r="X18" s="123"/>
      <c r="Y18" s="123"/>
      <c r="Z18" s="124"/>
      <c r="AA18" s="126"/>
      <c r="AB18" s="127"/>
      <c r="AC18" s="127"/>
      <c r="AD18" s="127"/>
      <c r="AE18" s="127"/>
      <c r="AF18" s="127"/>
      <c r="AG18" s="127"/>
      <c r="AH18" s="127"/>
      <c r="AI18" s="127"/>
      <c r="AJ18" s="127"/>
      <c r="AK18" s="127"/>
      <c r="AL18" s="127"/>
      <c r="AM18" s="127"/>
      <c r="AN18" s="127"/>
      <c r="AO18" s="127"/>
      <c r="AP18" s="127"/>
      <c r="AQ18" s="127"/>
      <c r="AR18" s="127"/>
      <c r="AS18" s="127"/>
      <c r="AT18" s="127"/>
      <c r="AU18" s="125"/>
      <c r="AV18" s="125"/>
      <c r="AW18" s="125"/>
      <c r="AX18" s="125"/>
      <c r="AY18" s="125"/>
      <c r="AZ18" s="125"/>
      <c r="BA18" s="125"/>
      <c r="BB18" s="125"/>
      <c r="BC18" s="125"/>
      <c r="BD18" s="125"/>
      <c r="BE18" s="125"/>
      <c r="BF18" s="125"/>
      <c r="BG18" s="125"/>
      <c r="BH18" s="125"/>
      <c r="BI18" s="125"/>
      <c r="BJ18" s="125"/>
      <c r="BK18" s="125"/>
      <c r="BL18" s="125"/>
      <c r="BM18" s="125"/>
      <c r="BN18" s="125"/>
      <c r="BO18" s="125"/>
      <c r="BP18" s="125"/>
      <c r="BQ18" s="125"/>
      <c r="BR18" s="125"/>
      <c r="BS18" s="125"/>
      <c r="BT18" s="125"/>
      <c r="BU18" s="125"/>
      <c r="BV18" s="125"/>
      <c r="BW18" s="125"/>
      <c r="BX18" s="125"/>
    </row>
    <row r="19" spans="2:76" ht="15">
      <c r="B19" s="97"/>
      <c r="C19" s="96" t="s">
        <v>233</v>
      </c>
      <c r="D19" s="96" t="s">
        <v>234</v>
      </c>
      <c r="E19" s="96" t="s">
        <v>408</v>
      </c>
      <c r="G19" s="168"/>
      <c r="H19" s="169"/>
      <c r="I19" s="169"/>
      <c r="J19" s="169"/>
      <c r="K19" s="169"/>
      <c r="L19" s="169"/>
      <c r="M19" s="169"/>
      <c r="N19" s="169"/>
      <c r="O19" s="169"/>
      <c r="P19" s="170"/>
      <c r="Q19" s="122" t="s">
        <v>233</v>
      </c>
      <c r="R19" s="123"/>
      <c r="S19" s="123"/>
      <c r="T19" s="123"/>
      <c r="U19" s="123"/>
      <c r="V19" s="123"/>
      <c r="W19" s="123"/>
      <c r="X19" s="123"/>
      <c r="Y19" s="123"/>
      <c r="Z19" s="124"/>
      <c r="AA19" s="126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7"/>
      <c r="AN19" s="127"/>
      <c r="AO19" s="127"/>
      <c r="AP19" s="127"/>
      <c r="AQ19" s="127"/>
      <c r="AR19" s="127"/>
      <c r="AS19" s="127"/>
      <c r="AT19" s="127"/>
      <c r="AU19" s="127"/>
      <c r="AV19" s="127"/>
      <c r="AW19" s="127"/>
      <c r="AX19" s="127"/>
      <c r="AY19" s="127"/>
      <c r="AZ19" s="127"/>
      <c r="BA19" s="127"/>
      <c r="BB19" s="127"/>
      <c r="BC19" s="127"/>
      <c r="BD19" s="127"/>
      <c r="BE19" s="125"/>
      <c r="BF19" s="125"/>
      <c r="BG19" s="125"/>
      <c r="BH19" s="125"/>
      <c r="BI19" s="125"/>
      <c r="BJ19" s="125"/>
      <c r="BK19" s="125"/>
      <c r="BL19" s="125"/>
      <c r="BM19" s="125"/>
      <c r="BN19" s="125"/>
      <c r="BO19" s="125"/>
      <c r="BP19" s="125"/>
      <c r="BQ19" s="125"/>
      <c r="BR19" s="125"/>
      <c r="BS19" s="125"/>
      <c r="BT19" s="125"/>
      <c r="BU19" s="125"/>
      <c r="BV19" s="125"/>
      <c r="BW19" s="125"/>
      <c r="BX19" s="125"/>
    </row>
    <row r="20" spans="2:76" ht="15">
      <c r="B20" s="98" t="s">
        <v>232</v>
      </c>
      <c r="C20" s="93" t="s">
        <v>231</v>
      </c>
      <c r="D20" s="11" t="s">
        <v>196</v>
      </c>
      <c r="E20" s="93" t="s">
        <v>230</v>
      </c>
      <c r="G20" s="171" t="s">
        <v>232</v>
      </c>
      <c r="H20" s="163"/>
      <c r="I20" s="163"/>
      <c r="J20" s="163"/>
      <c r="K20" s="163"/>
      <c r="L20" s="163"/>
      <c r="M20" s="163"/>
      <c r="N20" s="163"/>
      <c r="O20" s="163"/>
      <c r="P20" s="119"/>
      <c r="Q20" s="122" t="s">
        <v>405</v>
      </c>
      <c r="R20" s="123"/>
      <c r="S20" s="123"/>
      <c r="T20" s="123"/>
      <c r="U20" s="123"/>
      <c r="V20" s="123"/>
      <c r="W20" s="123"/>
      <c r="X20" s="123"/>
      <c r="Y20" s="123"/>
      <c r="Z20" s="124"/>
      <c r="AA20" s="126"/>
      <c r="AB20" s="127"/>
      <c r="AC20" s="127"/>
      <c r="AD20" s="127"/>
      <c r="AE20" s="125"/>
      <c r="AF20" s="125"/>
      <c r="AG20" s="125"/>
      <c r="AH20" s="125"/>
      <c r="AI20" s="125"/>
      <c r="AJ20" s="125"/>
      <c r="AK20" s="125"/>
      <c r="AL20" s="125"/>
      <c r="AM20" s="125"/>
      <c r="AN20" s="125"/>
      <c r="AO20" s="125"/>
      <c r="AP20" s="125"/>
      <c r="AQ20" s="125"/>
      <c r="AR20" s="125"/>
      <c r="AS20" s="125"/>
      <c r="AT20" s="125"/>
      <c r="AU20" s="125"/>
      <c r="AV20" s="125"/>
      <c r="AW20" s="125"/>
      <c r="AX20" s="125"/>
      <c r="AY20" s="125"/>
      <c r="AZ20" s="125"/>
      <c r="BA20" s="125"/>
      <c r="BB20" s="125"/>
      <c r="BC20" s="125"/>
      <c r="BD20" s="125"/>
      <c r="BE20" s="125"/>
      <c r="BF20" s="125"/>
      <c r="BG20" s="125"/>
      <c r="BH20" s="125"/>
      <c r="BI20" s="125"/>
      <c r="BJ20" s="125"/>
      <c r="BK20" s="125"/>
      <c r="BL20" s="125"/>
      <c r="BM20" s="125"/>
      <c r="BN20" s="125"/>
      <c r="BO20" s="125"/>
      <c r="BP20" s="125"/>
      <c r="BQ20" s="125"/>
      <c r="BR20" s="125"/>
      <c r="BS20" s="125"/>
      <c r="BT20" s="125"/>
      <c r="BU20" s="125"/>
      <c r="BV20" s="125"/>
      <c r="BW20" s="125"/>
      <c r="BX20" s="125"/>
    </row>
    <row r="21" spans="2:76" ht="15">
      <c r="B21" s="99"/>
      <c r="C21" s="95"/>
      <c r="D21" s="10" t="s">
        <v>195</v>
      </c>
      <c r="E21" s="95" t="s">
        <v>229</v>
      </c>
      <c r="G21" s="165"/>
      <c r="H21" s="166"/>
      <c r="I21" s="166"/>
      <c r="J21" s="166"/>
      <c r="K21" s="166"/>
      <c r="L21" s="166"/>
      <c r="M21" s="166"/>
      <c r="N21" s="166"/>
      <c r="O21" s="166"/>
      <c r="P21" s="120"/>
      <c r="Q21" s="122"/>
      <c r="R21" s="123"/>
      <c r="S21" s="123"/>
      <c r="T21" s="123"/>
      <c r="U21" s="123"/>
      <c r="V21" s="123"/>
      <c r="W21" s="123"/>
      <c r="X21" s="123"/>
      <c r="Y21" s="123"/>
      <c r="Z21" s="124"/>
      <c r="AA21" s="126"/>
      <c r="AB21" s="127"/>
      <c r="AC21" s="125"/>
      <c r="AD21" s="125"/>
      <c r="AE21" s="125"/>
      <c r="AF21" s="125"/>
      <c r="AG21" s="125"/>
      <c r="AH21" s="125"/>
      <c r="AI21" s="125"/>
      <c r="AJ21" s="125"/>
      <c r="AK21" s="125"/>
      <c r="AL21" s="125"/>
      <c r="AM21" s="125"/>
      <c r="AN21" s="125"/>
      <c r="AO21" s="125"/>
      <c r="AP21" s="125"/>
      <c r="AQ21" s="125"/>
      <c r="AR21" s="125"/>
      <c r="AS21" s="125"/>
      <c r="AT21" s="125"/>
      <c r="AU21" s="125"/>
      <c r="AV21" s="125"/>
      <c r="AW21" s="125"/>
      <c r="AX21" s="125"/>
      <c r="AY21" s="125"/>
      <c r="AZ21" s="125"/>
      <c r="BA21" s="125"/>
      <c r="BB21" s="125"/>
      <c r="BC21" s="125"/>
      <c r="BD21" s="125"/>
      <c r="BE21" s="125"/>
      <c r="BF21" s="125"/>
      <c r="BG21" s="125"/>
      <c r="BH21" s="125"/>
      <c r="BI21" s="125"/>
      <c r="BJ21" s="125"/>
      <c r="BK21" s="125"/>
      <c r="BL21" s="125"/>
      <c r="BM21" s="125"/>
      <c r="BN21" s="125"/>
      <c r="BO21" s="125"/>
      <c r="BP21" s="125"/>
      <c r="BQ21" s="125"/>
      <c r="BR21" s="125"/>
      <c r="BS21" s="125"/>
      <c r="BT21" s="125"/>
      <c r="BU21" s="125"/>
      <c r="BV21" s="125"/>
      <c r="BW21" s="125"/>
      <c r="BX21" s="125"/>
    </row>
    <row r="22" spans="2:76" ht="15">
      <c r="B22" s="99"/>
      <c r="C22" s="96"/>
      <c r="D22" s="9" t="s">
        <v>195</v>
      </c>
      <c r="E22" s="96" t="s">
        <v>228</v>
      </c>
      <c r="G22" s="165"/>
      <c r="H22" s="166"/>
      <c r="I22" s="166"/>
      <c r="J22" s="166"/>
      <c r="K22" s="166"/>
      <c r="L22" s="166"/>
      <c r="M22" s="166"/>
      <c r="N22" s="166"/>
      <c r="O22" s="166"/>
      <c r="P22" s="120"/>
      <c r="Q22" s="122"/>
      <c r="R22" s="123"/>
      <c r="S22" s="123"/>
      <c r="T22" s="123"/>
      <c r="U22" s="123"/>
      <c r="V22" s="123"/>
      <c r="W22" s="123"/>
      <c r="X22" s="123"/>
      <c r="Y22" s="123"/>
      <c r="Z22" s="124"/>
      <c r="AA22" s="126"/>
      <c r="AB22" s="127"/>
      <c r="AC22" s="125"/>
      <c r="AD22" s="125"/>
      <c r="AE22" s="125"/>
      <c r="AF22" s="125"/>
      <c r="AG22" s="125"/>
      <c r="AH22" s="125"/>
      <c r="AI22" s="125"/>
      <c r="AJ22" s="125"/>
      <c r="AK22" s="125"/>
      <c r="AL22" s="125"/>
      <c r="AM22" s="125"/>
      <c r="AN22" s="125"/>
      <c r="AO22" s="125"/>
      <c r="AP22" s="125"/>
      <c r="AQ22" s="125"/>
      <c r="AR22" s="125"/>
      <c r="AS22" s="125"/>
      <c r="AT22" s="125"/>
      <c r="AU22" s="125"/>
      <c r="AV22" s="125"/>
      <c r="AW22" s="125"/>
      <c r="AX22" s="125"/>
      <c r="AY22" s="125"/>
      <c r="AZ22" s="125"/>
      <c r="BA22" s="125"/>
      <c r="BB22" s="125"/>
      <c r="BC22" s="125"/>
      <c r="BD22" s="125"/>
      <c r="BE22" s="125"/>
      <c r="BF22" s="125"/>
      <c r="BG22" s="125"/>
      <c r="BH22" s="125"/>
      <c r="BI22" s="125"/>
      <c r="BJ22" s="125"/>
      <c r="BK22" s="125"/>
      <c r="BL22" s="125"/>
      <c r="BM22" s="125"/>
      <c r="BN22" s="125"/>
      <c r="BO22" s="125"/>
      <c r="BP22" s="125"/>
      <c r="BQ22" s="125"/>
      <c r="BR22" s="125"/>
      <c r="BS22" s="125"/>
      <c r="BT22" s="125"/>
      <c r="BU22" s="125"/>
      <c r="BV22" s="125"/>
      <c r="BW22" s="125"/>
      <c r="BX22" s="125"/>
    </row>
    <row r="23" spans="2:76" ht="15">
      <c r="B23" s="99"/>
      <c r="C23" s="93" t="s">
        <v>227</v>
      </c>
      <c r="D23" s="11" t="s">
        <v>196</v>
      </c>
      <c r="E23" s="93" t="s">
        <v>226</v>
      </c>
      <c r="G23" s="165"/>
      <c r="H23" s="166"/>
      <c r="I23" s="166"/>
      <c r="J23" s="166"/>
      <c r="K23" s="166"/>
      <c r="L23" s="166"/>
      <c r="M23" s="166"/>
      <c r="N23" s="166"/>
      <c r="O23" s="166"/>
      <c r="P23" s="120"/>
      <c r="Q23" s="122" t="s">
        <v>227</v>
      </c>
      <c r="R23" s="123"/>
      <c r="S23" s="123"/>
      <c r="T23" s="123"/>
      <c r="U23" s="123"/>
      <c r="V23" s="123"/>
      <c r="W23" s="123"/>
      <c r="X23" s="123"/>
      <c r="Y23" s="123"/>
      <c r="Z23" s="124"/>
      <c r="AA23" s="126"/>
      <c r="AB23" s="127"/>
      <c r="AC23" s="127"/>
      <c r="AD23" s="127"/>
      <c r="AE23" s="125"/>
      <c r="AF23" s="125"/>
      <c r="AG23" s="125"/>
      <c r="AH23" s="125"/>
      <c r="AI23" s="125"/>
      <c r="AJ23" s="125"/>
      <c r="AK23" s="125"/>
      <c r="AL23" s="125"/>
      <c r="AM23" s="125"/>
      <c r="AN23" s="125"/>
      <c r="AO23" s="125"/>
      <c r="AP23" s="125"/>
      <c r="AQ23" s="125"/>
      <c r="AR23" s="125"/>
      <c r="AS23" s="125"/>
      <c r="AT23" s="125"/>
      <c r="AU23" s="125"/>
      <c r="AV23" s="125"/>
      <c r="AW23" s="125"/>
      <c r="AX23" s="125"/>
      <c r="AY23" s="125"/>
      <c r="AZ23" s="125"/>
      <c r="BA23" s="125"/>
      <c r="BB23" s="125"/>
      <c r="BC23" s="125"/>
      <c r="BD23" s="125"/>
      <c r="BE23" s="125"/>
      <c r="BF23" s="125"/>
      <c r="BG23" s="125"/>
      <c r="BH23" s="125"/>
      <c r="BI23" s="125"/>
      <c r="BJ23" s="125"/>
      <c r="BK23" s="125"/>
      <c r="BL23" s="125"/>
      <c r="BM23" s="125"/>
      <c r="BN23" s="125"/>
      <c r="BO23" s="125"/>
      <c r="BP23" s="125"/>
      <c r="BQ23" s="125"/>
      <c r="BR23" s="125"/>
      <c r="BS23" s="125"/>
      <c r="BT23" s="125"/>
      <c r="BU23" s="125"/>
      <c r="BV23" s="125"/>
      <c r="BW23" s="125"/>
      <c r="BX23" s="125"/>
    </row>
    <row r="24" spans="2:76" ht="15">
      <c r="B24" s="99"/>
      <c r="C24" s="95"/>
      <c r="D24" s="10" t="s">
        <v>195</v>
      </c>
      <c r="E24" s="95" t="s">
        <v>225</v>
      </c>
      <c r="G24" s="165"/>
      <c r="H24" s="166"/>
      <c r="I24" s="166"/>
      <c r="J24" s="166"/>
      <c r="K24" s="166"/>
      <c r="L24" s="166"/>
      <c r="M24" s="166"/>
      <c r="N24" s="166"/>
      <c r="O24" s="166"/>
      <c r="P24" s="120"/>
      <c r="Q24" s="122"/>
      <c r="R24" s="123"/>
      <c r="S24" s="123"/>
      <c r="T24" s="123"/>
      <c r="U24" s="123"/>
      <c r="V24" s="123"/>
      <c r="W24" s="123"/>
      <c r="X24" s="123"/>
      <c r="Y24" s="123"/>
      <c r="Z24" s="124"/>
      <c r="AA24" s="126"/>
      <c r="AB24" s="127"/>
      <c r="AC24" s="125"/>
      <c r="AD24" s="125"/>
      <c r="AE24" s="125"/>
      <c r="AF24" s="125"/>
      <c r="AG24" s="125"/>
      <c r="AH24" s="125"/>
      <c r="AI24" s="125"/>
      <c r="AJ24" s="125"/>
      <c r="AK24" s="125"/>
      <c r="AL24" s="125"/>
      <c r="AM24" s="125"/>
      <c r="AN24" s="125"/>
      <c r="AO24" s="125"/>
      <c r="AP24" s="125"/>
      <c r="AQ24" s="125"/>
      <c r="AR24" s="125"/>
      <c r="AS24" s="125"/>
      <c r="AT24" s="125"/>
      <c r="AU24" s="125"/>
      <c r="AV24" s="125"/>
      <c r="AW24" s="125"/>
      <c r="AX24" s="125"/>
      <c r="AY24" s="125"/>
      <c r="AZ24" s="125"/>
      <c r="BA24" s="125"/>
      <c r="BB24" s="125"/>
      <c r="BC24" s="125"/>
      <c r="BD24" s="125"/>
      <c r="BE24" s="125"/>
      <c r="BF24" s="125"/>
      <c r="BG24" s="125"/>
      <c r="BH24" s="125"/>
      <c r="BI24" s="125"/>
      <c r="BJ24" s="125"/>
      <c r="BK24" s="125"/>
      <c r="BL24" s="125"/>
      <c r="BM24" s="125"/>
      <c r="BN24" s="125"/>
      <c r="BO24" s="125"/>
      <c r="BP24" s="125"/>
      <c r="BQ24" s="125"/>
      <c r="BR24" s="125"/>
      <c r="BS24" s="125"/>
      <c r="BT24" s="125"/>
      <c r="BU24" s="125"/>
      <c r="BV24" s="125"/>
      <c r="BW24" s="125"/>
      <c r="BX24" s="125"/>
    </row>
    <row r="25" spans="2:76" ht="15">
      <c r="B25" s="100"/>
      <c r="C25" s="96"/>
      <c r="D25" s="9" t="s">
        <v>195</v>
      </c>
      <c r="E25" s="96" t="s">
        <v>224</v>
      </c>
      <c r="G25" s="168"/>
      <c r="H25" s="169"/>
      <c r="I25" s="169"/>
      <c r="J25" s="169"/>
      <c r="K25" s="169"/>
      <c r="L25" s="169"/>
      <c r="M25" s="169"/>
      <c r="N25" s="169"/>
      <c r="O25" s="169"/>
      <c r="P25" s="121"/>
      <c r="Q25" s="122"/>
      <c r="R25" s="123"/>
      <c r="S25" s="123"/>
      <c r="T25" s="123"/>
      <c r="U25" s="123"/>
      <c r="V25" s="123"/>
      <c r="W25" s="123"/>
      <c r="X25" s="123"/>
      <c r="Y25" s="123"/>
      <c r="Z25" s="124"/>
      <c r="AA25" s="126"/>
      <c r="AB25" s="127"/>
      <c r="AC25" s="125"/>
      <c r="AD25" s="125"/>
      <c r="AE25" s="125"/>
      <c r="AF25" s="125"/>
      <c r="AG25" s="125"/>
      <c r="AH25" s="125"/>
      <c r="AI25" s="125"/>
      <c r="AJ25" s="125"/>
      <c r="AK25" s="125"/>
      <c r="AL25" s="125"/>
      <c r="AM25" s="125"/>
      <c r="AN25" s="125"/>
      <c r="AO25" s="125"/>
      <c r="AP25" s="125"/>
      <c r="AQ25" s="125"/>
      <c r="AR25" s="125"/>
      <c r="AS25" s="125"/>
      <c r="AT25" s="125"/>
      <c r="AU25" s="125"/>
      <c r="AV25" s="125"/>
      <c r="AW25" s="125"/>
      <c r="AX25" s="125"/>
      <c r="AY25" s="125"/>
      <c r="AZ25" s="125"/>
      <c r="BA25" s="125"/>
      <c r="BB25" s="125"/>
      <c r="BC25" s="125"/>
      <c r="BD25" s="125"/>
      <c r="BE25" s="125"/>
      <c r="BF25" s="125"/>
      <c r="BG25" s="125"/>
      <c r="BH25" s="125"/>
      <c r="BI25" s="125"/>
      <c r="BJ25" s="125"/>
      <c r="BK25" s="125"/>
      <c r="BL25" s="125"/>
      <c r="BM25" s="125"/>
      <c r="BN25" s="125"/>
      <c r="BO25" s="125"/>
      <c r="BP25" s="125"/>
      <c r="BQ25" s="125"/>
      <c r="BR25" s="125"/>
      <c r="BS25" s="125"/>
      <c r="BT25" s="125"/>
      <c r="BU25" s="125"/>
      <c r="BV25" s="125"/>
      <c r="BW25" s="125"/>
      <c r="BX25" s="125"/>
    </row>
    <row r="28" ht="13.5" customHeight="1"/>
  </sheetData>
  <sheetProtection/>
  <mergeCells count="4">
    <mergeCell ref="G6:P8"/>
    <mergeCell ref="G9:P14"/>
    <mergeCell ref="G15:P19"/>
    <mergeCell ref="G20:O2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4"/>
  <sheetViews>
    <sheetView zoomScalePageLayoutView="0" workbookViewId="0" topLeftCell="A1">
      <selection activeCell="G3" sqref="G3:J40"/>
    </sheetView>
  </sheetViews>
  <sheetFormatPr defaultColWidth="9.00390625" defaultRowHeight="13.5"/>
  <cols>
    <col min="2" max="2" width="15.25390625" style="0" customWidth="1"/>
    <col min="3" max="3" width="14.25390625" style="0" customWidth="1"/>
    <col min="4" max="4" width="8.875" style="0" customWidth="1"/>
    <col min="5" max="5" width="10.00390625" style="0" customWidth="1"/>
    <col min="6" max="6" width="11.625" style="0" customWidth="1"/>
    <col min="7" max="7" width="16.25390625" style="0" customWidth="1"/>
    <col min="8" max="8" width="16.50390625" style="0" customWidth="1"/>
    <col min="9" max="9" width="8.75390625" style="0" customWidth="1"/>
    <col min="10" max="10" width="10.50390625" style="0" customWidth="1"/>
    <col min="11" max="11" width="11.875" style="0" customWidth="1"/>
    <col min="12" max="12" width="17.00390625" style="0" customWidth="1"/>
    <col min="13" max="13" width="15.875" style="0" customWidth="1"/>
    <col min="14" max="14" width="9.75390625" style="0" customWidth="1"/>
    <col min="16" max="16" width="15.875" style="0" customWidth="1"/>
  </cols>
  <sheetData>
    <row r="1" spans="1:2" ht="13.5">
      <c r="A1" s="32">
        <v>3</v>
      </c>
      <c r="B1" s="33" t="s">
        <v>283</v>
      </c>
    </row>
    <row r="3" spans="2:15" ht="27.75" thickBot="1">
      <c r="B3" s="34" t="s">
        <v>284</v>
      </c>
      <c r="C3" s="34" t="s">
        <v>54</v>
      </c>
      <c r="D3" s="35" t="s">
        <v>285</v>
      </c>
      <c r="E3" s="35" t="s">
        <v>286</v>
      </c>
      <c r="G3" s="36" t="s">
        <v>284</v>
      </c>
      <c r="H3" s="36" t="s">
        <v>54</v>
      </c>
      <c r="I3" s="36" t="s">
        <v>285</v>
      </c>
      <c r="J3" s="36" t="s">
        <v>286</v>
      </c>
      <c r="L3" s="36" t="s">
        <v>284</v>
      </c>
      <c r="M3" s="36" t="s">
        <v>54</v>
      </c>
      <c r="N3" s="36" t="s">
        <v>285</v>
      </c>
      <c r="O3" s="36" t="s">
        <v>286</v>
      </c>
    </row>
    <row r="4" spans="1:15" ht="12.75" customHeight="1">
      <c r="A4">
        <v>1</v>
      </c>
      <c r="B4" s="37" t="s">
        <v>58</v>
      </c>
      <c r="C4" s="39" t="s">
        <v>57</v>
      </c>
      <c r="D4" s="38">
        <v>10</v>
      </c>
      <c r="E4" s="37">
        <v>1001</v>
      </c>
      <c r="F4">
        <f>$A$44</f>
        <v>41</v>
      </c>
      <c r="G4" s="37" t="s">
        <v>100</v>
      </c>
      <c r="H4" s="41" t="s">
        <v>101</v>
      </c>
      <c r="I4" s="37">
        <v>15</v>
      </c>
      <c r="J4" s="40">
        <v>1501</v>
      </c>
      <c r="K4">
        <f>$F$40</f>
        <v>77</v>
      </c>
      <c r="L4" s="37" t="s">
        <v>141</v>
      </c>
      <c r="M4" s="41" t="s">
        <v>142</v>
      </c>
      <c r="N4" s="37">
        <v>21</v>
      </c>
      <c r="O4" s="40">
        <v>2101</v>
      </c>
    </row>
    <row r="5" spans="1:15" ht="12.75" customHeight="1">
      <c r="A5">
        <f>A4+1</f>
        <v>2</v>
      </c>
      <c r="B5" s="42" t="s">
        <v>58</v>
      </c>
      <c r="C5" s="43" t="s">
        <v>59</v>
      </c>
      <c r="D5" s="42">
        <v>10</v>
      </c>
      <c r="E5" s="42">
        <v>1002</v>
      </c>
      <c r="F5">
        <f>F4+1</f>
        <v>42</v>
      </c>
      <c r="G5" s="42" t="s">
        <v>100</v>
      </c>
      <c r="H5" s="45" t="s">
        <v>102</v>
      </c>
      <c r="I5" s="42">
        <v>15</v>
      </c>
      <c r="J5" s="44">
        <v>1502</v>
      </c>
      <c r="K5">
        <f>K4+1</f>
        <v>78</v>
      </c>
      <c r="L5" s="42" t="s">
        <v>141</v>
      </c>
      <c r="M5" s="45" t="s">
        <v>143</v>
      </c>
      <c r="N5" s="42">
        <v>21</v>
      </c>
      <c r="O5" s="44">
        <v>2102</v>
      </c>
    </row>
    <row r="6" spans="1:15" ht="12.75" customHeight="1">
      <c r="A6">
        <f aca="true" t="shared" si="0" ref="A6:A44">A5+1</f>
        <v>3</v>
      </c>
      <c r="B6" s="42" t="s">
        <v>58</v>
      </c>
      <c r="C6" s="43" t="s">
        <v>60</v>
      </c>
      <c r="D6" s="42">
        <v>10</v>
      </c>
      <c r="E6" s="42">
        <v>1003</v>
      </c>
      <c r="F6">
        <f aca="true" t="shared" si="1" ref="F6:F40">F5+1</f>
        <v>43</v>
      </c>
      <c r="G6" s="42" t="s">
        <v>100</v>
      </c>
      <c r="H6" s="45" t="s">
        <v>103</v>
      </c>
      <c r="I6" s="42">
        <v>15</v>
      </c>
      <c r="J6" s="44">
        <v>1503</v>
      </c>
      <c r="K6">
        <f aca="true" t="shared" si="2" ref="K6:K40">K5+1</f>
        <v>79</v>
      </c>
      <c r="L6" s="42" t="s">
        <v>141</v>
      </c>
      <c r="M6" s="45" t="s">
        <v>144</v>
      </c>
      <c r="N6" s="42">
        <v>21</v>
      </c>
      <c r="O6" s="44">
        <v>2103</v>
      </c>
    </row>
    <row r="7" spans="1:15" ht="12.75" customHeight="1">
      <c r="A7">
        <f t="shared" si="0"/>
        <v>4</v>
      </c>
      <c r="B7" s="42" t="s">
        <v>58</v>
      </c>
      <c r="C7" s="43" t="s">
        <v>61</v>
      </c>
      <c r="D7" s="42">
        <v>10</v>
      </c>
      <c r="E7" s="42">
        <v>1004</v>
      </c>
      <c r="F7">
        <f t="shared" si="1"/>
        <v>44</v>
      </c>
      <c r="G7" s="42" t="s">
        <v>100</v>
      </c>
      <c r="H7" s="45" t="s">
        <v>104</v>
      </c>
      <c r="I7" s="42">
        <v>15</v>
      </c>
      <c r="J7" s="44">
        <v>1504</v>
      </c>
      <c r="K7">
        <f t="shared" si="2"/>
        <v>80</v>
      </c>
      <c r="L7" s="42" t="s">
        <v>141</v>
      </c>
      <c r="M7" s="45" t="s">
        <v>145</v>
      </c>
      <c r="N7" s="42">
        <v>21</v>
      </c>
      <c r="O7" s="44">
        <v>2104</v>
      </c>
    </row>
    <row r="8" spans="1:15" ht="12.75" customHeight="1">
      <c r="A8">
        <f t="shared" si="0"/>
        <v>5</v>
      </c>
      <c r="B8" s="42" t="s">
        <v>58</v>
      </c>
      <c r="C8" s="43" t="s">
        <v>62</v>
      </c>
      <c r="D8" s="42">
        <v>10</v>
      </c>
      <c r="E8" s="42">
        <v>1005</v>
      </c>
      <c r="F8">
        <f t="shared" si="1"/>
        <v>45</v>
      </c>
      <c r="G8" s="42" t="s">
        <v>100</v>
      </c>
      <c r="H8" s="45" t="s">
        <v>105</v>
      </c>
      <c r="I8" s="42">
        <v>15</v>
      </c>
      <c r="J8" s="44">
        <v>1505</v>
      </c>
      <c r="K8">
        <f t="shared" si="2"/>
        <v>81</v>
      </c>
      <c r="L8" s="42" t="s">
        <v>141</v>
      </c>
      <c r="M8" s="45" t="s">
        <v>146</v>
      </c>
      <c r="N8" s="42">
        <v>21</v>
      </c>
      <c r="O8" s="44">
        <v>2105</v>
      </c>
    </row>
    <row r="9" spans="1:15" ht="12.75" customHeight="1" thickBot="1">
      <c r="A9">
        <f t="shared" si="0"/>
        <v>6</v>
      </c>
      <c r="B9" s="42" t="s">
        <v>58</v>
      </c>
      <c r="C9" s="43" t="s">
        <v>63</v>
      </c>
      <c r="D9" s="42">
        <v>10</v>
      </c>
      <c r="E9" s="42">
        <v>1006</v>
      </c>
      <c r="F9">
        <f t="shared" si="1"/>
        <v>46</v>
      </c>
      <c r="G9" s="42" t="s">
        <v>100</v>
      </c>
      <c r="H9" s="45" t="s">
        <v>106</v>
      </c>
      <c r="I9" s="42">
        <v>15</v>
      </c>
      <c r="J9" s="44">
        <v>1506</v>
      </c>
      <c r="K9">
        <f t="shared" si="2"/>
        <v>82</v>
      </c>
      <c r="L9" s="46" t="s">
        <v>141</v>
      </c>
      <c r="M9" s="48" t="s">
        <v>147</v>
      </c>
      <c r="N9" s="46">
        <v>21</v>
      </c>
      <c r="O9" s="47">
        <v>2106</v>
      </c>
    </row>
    <row r="10" spans="1:15" ht="12.75" customHeight="1">
      <c r="A10">
        <f t="shared" si="0"/>
        <v>7</v>
      </c>
      <c r="B10" s="42" t="s">
        <v>58</v>
      </c>
      <c r="C10" s="43" t="s">
        <v>64</v>
      </c>
      <c r="D10" s="42">
        <v>10</v>
      </c>
      <c r="E10" s="42">
        <v>1007</v>
      </c>
      <c r="F10">
        <f t="shared" si="1"/>
        <v>47</v>
      </c>
      <c r="G10" s="42" t="s">
        <v>100</v>
      </c>
      <c r="H10" s="45" t="s">
        <v>107</v>
      </c>
      <c r="I10" s="42">
        <v>15</v>
      </c>
      <c r="J10" s="44">
        <v>1507</v>
      </c>
      <c r="K10">
        <f t="shared" si="2"/>
        <v>83</v>
      </c>
      <c r="L10" s="37" t="s">
        <v>148</v>
      </c>
      <c r="M10" s="41" t="s">
        <v>149</v>
      </c>
      <c r="N10" s="37">
        <v>22</v>
      </c>
      <c r="O10" s="40">
        <v>2201</v>
      </c>
    </row>
    <row r="11" spans="1:15" ht="12.75" customHeight="1" thickBot="1">
      <c r="A11">
        <f t="shared" si="0"/>
        <v>8</v>
      </c>
      <c r="B11" s="42" t="s">
        <v>58</v>
      </c>
      <c r="C11" s="43" t="s">
        <v>65</v>
      </c>
      <c r="D11" s="42">
        <v>10</v>
      </c>
      <c r="E11" s="42">
        <v>1008</v>
      </c>
      <c r="F11">
        <f t="shared" si="1"/>
        <v>48</v>
      </c>
      <c r="G11" s="46" t="s">
        <v>100</v>
      </c>
      <c r="H11" s="48" t="s">
        <v>108</v>
      </c>
      <c r="I11" s="46">
        <v>15</v>
      </c>
      <c r="J11" s="47">
        <v>1508</v>
      </c>
      <c r="K11">
        <f t="shared" si="2"/>
        <v>84</v>
      </c>
      <c r="L11" s="42" t="s">
        <v>148</v>
      </c>
      <c r="M11" s="45" t="s">
        <v>150</v>
      </c>
      <c r="N11" s="42">
        <v>22</v>
      </c>
      <c r="O11" s="44">
        <v>2202</v>
      </c>
    </row>
    <row r="12" spans="1:15" ht="12.75" customHeight="1">
      <c r="A12">
        <f t="shared" si="0"/>
        <v>9</v>
      </c>
      <c r="B12" s="42" t="s">
        <v>58</v>
      </c>
      <c r="C12" s="43" t="s">
        <v>66</v>
      </c>
      <c r="D12" s="42">
        <v>10</v>
      </c>
      <c r="E12" s="42">
        <v>1009</v>
      </c>
      <c r="F12">
        <f t="shared" si="1"/>
        <v>49</v>
      </c>
      <c r="G12" s="37" t="s">
        <v>109</v>
      </c>
      <c r="H12" s="39" t="s">
        <v>110</v>
      </c>
      <c r="I12" s="37">
        <v>16</v>
      </c>
      <c r="J12" s="37">
        <v>1601</v>
      </c>
      <c r="K12">
        <f t="shared" si="2"/>
        <v>85</v>
      </c>
      <c r="L12" s="42" t="s">
        <v>148</v>
      </c>
      <c r="M12" s="45" t="s">
        <v>151</v>
      </c>
      <c r="N12" s="42">
        <v>22</v>
      </c>
      <c r="O12" s="44">
        <v>2203</v>
      </c>
    </row>
    <row r="13" spans="1:15" ht="12.75" customHeight="1">
      <c r="A13">
        <f t="shared" si="0"/>
        <v>10</v>
      </c>
      <c r="B13" s="42" t="s">
        <v>58</v>
      </c>
      <c r="C13" s="43" t="s">
        <v>67</v>
      </c>
      <c r="D13" s="42">
        <v>10</v>
      </c>
      <c r="E13" s="42">
        <v>1010</v>
      </c>
      <c r="F13">
        <f t="shared" si="1"/>
        <v>50</v>
      </c>
      <c r="G13" s="42" t="s">
        <v>109</v>
      </c>
      <c r="H13" s="43" t="s">
        <v>111</v>
      </c>
      <c r="I13" s="42">
        <v>16</v>
      </c>
      <c r="J13" s="42">
        <v>1602</v>
      </c>
      <c r="K13">
        <f t="shared" si="2"/>
        <v>86</v>
      </c>
      <c r="L13" s="42" t="s">
        <v>148</v>
      </c>
      <c r="M13" s="45" t="s">
        <v>152</v>
      </c>
      <c r="N13" s="42">
        <v>22</v>
      </c>
      <c r="O13" s="44">
        <v>2204</v>
      </c>
    </row>
    <row r="14" spans="1:15" ht="12.75" customHeight="1">
      <c r="A14">
        <f t="shared" si="0"/>
        <v>11</v>
      </c>
      <c r="B14" s="42" t="s">
        <v>58</v>
      </c>
      <c r="C14" s="43" t="s">
        <v>68</v>
      </c>
      <c r="D14" s="42">
        <v>10</v>
      </c>
      <c r="E14" s="42">
        <v>1011</v>
      </c>
      <c r="F14">
        <f t="shared" si="1"/>
        <v>51</v>
      </c>
      <c r="G14" s="42" t="s">
        <v>109</v>
      </c>
      <c r="H14" s="43" t="s">
        <v>112</v>
      </c>
      <c r="I14" s="42">
        <v>16</v>
      </c>
      <c r="J14" s="42">
        <v>1603</v>
      </c>
      <c r="K14">
        <f t="shared" si="2"/>
        <v>87</v>
      </c>
      <c r="L14" s="42" t="s">
        <v>148</v>
      </c>
      <c r="M14" s="45" t="s">
        <v>153</v>
      </c>
      <c r="N14" s="42">
        <v>22</v>
      </c>
      <c r="O14" s="44">
        <v>2205</v>
      </c>
    </row>
    <row r="15" spans="1:15" ht="12.75" customHeight="1" thickBot="1">
      <c r="A15">
        <f t="shared" si="0"/>
        <v>12</v>
      </c>
      <c r="B15" s="42" t="s">
        <v>58</v>
      </c>
      <c r="C15" s="43" t="s">
        <v>69</v>
      </c>
      <c r="D15" s="42">
        <v>10</v>
      </c>
      <c r="E15" s="42">
        <v>1012</v>
      </c>
      <c r="F15">
        <f t="shared" si="1"/>
        <v>52</v>
      </c>
      <c r="G15" s="46" t="s">
        <v>109</v>
      </c>
      <c r="H15" s="49" t="s">
        <v>113</v>
      </c>
      <c r="I15" s="46">
        <v>16</v>
      </c>
      <c r="J15" s="46">
        <v>1604</v>
      </c>
      <c r="K15">
        <f t="shared" si="2"/>
        <v>88</v>
      </c>
      <c r="L15" s="46" t="s">
        <v>148</v>
      </c>
      <c r="M15" s="48" t="s">
        <v>154</v>
      </c>
      <c r="N15" s="46">
        <v>22</v>
      </c>
      <c r="O15" s="47">
        <v>2206</v>
      </c>
    </row>
    <row r="16" spans="1:15" ht="12.75" customHeight="1">
      <c r="A16">
        <f t="shared" si="0"/>
        <v>13</v>
      </c>
      <c r="B16" s="42" t="s">
        <v>58</v>
      </c>
      <c r="C16" s="43" t="s">
        <v>70</v>
      </c>
      <c r="D16" s="42">
        <v>10</v>
      </c>
      <c r="E16" s="42">
        <v>1013</v>
      </c>
      <c r="F16">
        <f t="shared" si="1"/>
        <v>53</v>
      </c>
      <c r="G16" s="37" t="s">
        <v>114</v>
      </c>
      <c r="H16" s="39" t="s">
        <v>115</v>
      </c>
      <c r="I16" s="37">
        <v>17</v>
      </c>
      <c r="J16" s="37">
        <v>1701</v>
      </c>
      <c r="K16">
        <f t="shared" si="2"/>
        <v>89</v>
      </c>
      <c r="L16" s="37" t="s">
        <v>155</v>
      </c>
      <c r="M16" s="41" t="s">
        <v>156</v>
      </c>
      <c r="N16" s="37">
        <v>23</v>
      </c>
      <c r="O16" s="40">
        <v>2301</v>
      </c>
    </row>
    <row r="17" spans="1:15" ht="12.75" customHeight="1">
      <c r="A17">
        <f t="shared" si="0"/>
        <v>14</v>
      </c>
      <c r="B17" s="42" t="s">
        <v>58</v>
      </c>
      <c r="C17" s="43" t="s">
        <v>71</v>
      </c>
      <c r="D17" s="42">
        <v>10</v>
      </c>
      <c r="E17" s="42">
        <v>1014</v>
      </c>
      <c r="F17">
        <f t="shared" si="1"/>
        <v>54</v>
      </c>
      <c r="G17" s="42" t="s">
        <v>114</v>
      </c>
      <c r="H17" s="43" t="s">
        <v>116</v>
      </c>
      <c r="I17" s="42">
        <v>17</v>
      </c>
      <c r="J17" s="42">
        <v>1702</v>
      </c>
      <c r="K17">
        <f t="shared" si="2"/>
        <v>90</v>
      </c>
      <c r="L17" s="42" t="s">
        <v>155</v>
      </c>
      <c r="M17" s="45" t="s">
        <v>157</v>
      </c>
      <c r="N17" s="42">
        <v>23</v>
      </c>
      <c r="O17" s="44">
        <v>2302</v>
      </c>
    </row>
    <row r="18" spans="1:15" ht="12.75" customHeight="1">
      <c r="A18">
        <f t="shared" si="0"/>
        <v>15</v>
      </c>
      <c r="B18" s="42" t="s">
        <v>58</v>
      </c>
      <c r="C18" s="43" t="s">
        <v>72</v>
      </c>
      <c r="D18" s="42">
        <v>10</v>
      </c>
      <c r="E18" s="42">
        <v>1015</v>
      </c>
      <c r="F18">
        <f t="shared" si="1"/>
        <v>55</v>
      </c>
      <c r="G18" s="42" t="s">
        <v>114</v>
      </c>
      <c r="H18" s="43" t="s">
        <v>117</v>
      </c>
      <c r="I18" s="42">
        <v>17</v>
      </c>
      <c r="J18" s="42">
        <v>1703</v>
      </c>
      <c r="K18">
        <f t="shared" si="2"/>
        <v>91</v>
      </c>
      <c r="L18" s="42" t="s">
        <v>155</v>
      </c>
      <c r="M18" s="45" t="s">
        <v>158</v>
      </c>
      <c r="N18" s="42">
        <v>23</v>
      </c>
      <c r="O18" s="44">
        <v>2303</v>
      </c>
    </row>
    <row r="19" spans="1:15" ht="12.75" customHeight="1">
      <c r="A19">
        <f t="shared" si="0"/>
        <v>16</v>
      </c>
      <c r="B19" s="42" t="s">
        <v>58</v>
      </c>
      <c r="C19" s="43" t="s">
        <v>73</v>
      </c>
      <c r="D19" s="42">
        <v>10</v>
      </c>
      <c r="E19" s="42">
        <v>1016</v>
      </c>
      <c r="F19">
        <f t="shared" si="1"/>
        <v>56</v>
      </c>
      <c r="G19" s="42" t="s">
        <v>114</v>
      </c>
      <c r="H19" s="43" t="s">
        <v>118</v>
      </c>
      <c r="I19" s="42">
        <v>17</v>
      </c>
      <c r="J19" s="42">
        <v>1704</v>
      </c>
      <c r="K19">
        <f t="shared" si="2"/>
        <v>92</v>
      </c>
      <c r="L19" s="42" t="s">
        <v>155</v>
      </c>
      <c r="M19" s="45" t="s">
        <v>159</v>
      </c>
      <c r="N19" s="42">
        <v>23</v>
      </c>
      <c r="O19" s="44">
        <v>2304</v>
      </c>
    </row>
    <row r="20" spans="1:15" ht="12.75" customHeight="1" thickBot="1">
      <c r="A20">
        <f t="shared" si="0"/>
        <v>17</v>
      </c>
      <c r="B20" s="46" t="s">
        <v>58</v>
      </c>
      <c r="C20" s="49" t="s">
        <v>74</v>
      </c>
      <c r="D20" s="46">
        <v>10</v>
      </c>
      <c r="E20" s="46">
        <v>1017</v>
      </c>
      <c r="F20">
        <f t="shared" si="1"/>
        <v>57</v>
      </c>
      <c r="G20" s="42" t="s">
        <v>114</v>
      </c>
      <c r="H20" s="43" t="s">
        <v>119</v>
      </c>
      <c r="I20" s="42">
        <v>17</v>
      </c>
      <c r="J20" s="42">
        <v>1705</v>
      </c>
      <c r="K20">
        <f t="shared" si="2"/>
        <v>93</v>
      </c>
      <c r="L20" s="46" t="s">
        <v>155</v>
      </c>
      <c r="M20" s="48" t="s">
        <v>160</v>
      </c>
      <c r="N20" s="46">
        <v>23</v>
      </c>
      <c r="O20" s="47">
        <v>2305</v>
      </c>
    </row>
    <row r="21" spans="1:15" ht="12.75" customHeight="1">
      <c r="A21">
        <f t="shared" si="0"/>
        <v>18</v>
      </c>
      <c r="B21" s="50" t="s">
        <v>287</v>
      </c>
      <c r="C21" s="51" t="s">
        <v>75</v>
      </c>
      <c r="D21" s="50">
        <v>11</v>
      </c>
      <c r="E21" s="50">
        <v>1101</v>
      </c>
      <c r="F21">
        <f t="shared" si="1"/>
        <v>58</v>
      </c>
      <c r="G21" s="42" t="s">
        <v>114</v>
      </c>
      <c r="H21" s="43" t="s">
        <v>120</v>
      </c>
      <c r="I21" s="42">
        <v>17</v>
      </c>
      <c r="J21" s="42">
        <v>1706</v>
      </c>
      <c r="K21">
        <f t="shared" si="2"/>
        <v>94</v>
      </c>
      <c r="L21" s="37" t="s">
        <v>161</v>
      </c>
      <c r="M21" s="41" t="s">
        <v>162</v>
      </c>
      <c r="N21" s="37">
        <v>24</v>
      </c>
      <c r="O21" s="40">
        <v>2401</v>
      </c>
    </row>
    <row r="22" spans="1:15" ht="12.75" customHeight="1">
      <c r="A22">
        <f t="shared" si="0"/>
        <v>19</v>
      </c>
      <c r="B22" s="42" t="s">
        <v>287</v>
      </c>
      <c r="C22" s="43" t="s">
        <v>76</v>
      </c>
      <c r="D22" s="42">
        <v>11</v>
      </c>
      <c r="E22" s="42">
        <v>1102</v>
      </c>
      <c r="F22">
        <f t="shared" si="1"/>
        <v>59</v>
      </c>
      <c r="G22" s="42" t="s">
        <v>114</v>
      </c>
      <c r="H22" s="43" t="s">
        <v>121</v>
      </c>
      <c r="I22" s="42">
        <v>17</v>
      </c>
      <c r="J22" s="42">
        <v>1707</v>
      </c>
      <c r="K22">
        <f t="shared" si="2"/>
        <v>95</v>
      </c>
      <c r="L22" s="42" t="s">
        <v>161</v>
      </c>
      <c r="M22" s="45" t="s">
        <v>163</v>
      </c>
      <c r="N22" s="42">
        <v>24</v>
      </c>
      <c r="O22" s="44">
        <v>2402</v>
      </c>
    </row>
    <row r="23" spans="1:15" ht="12.75" customHeight="1">
      <c r="A23">
        <f t="shared" si="0"/>
        <v>20</v>
      </c>
      <c r="B23" s="42" t="s">
        <v>287</v>
      </c>
      <c r="C23" s="43" t="s">
        <v>77</v>
      </c>
      <c r="D23" s="42">
        <v>11</v>
      </c>
      <c r="E23" s="42">
        <v>1103</v>
      </c>
      <c r="F23">
        <f t="shared" si="1"/>
        <v>60</v>
      </c>
      <c r="G23" s="42" t="s">
        <v>114</v>
      </c>
      <c r="H23" s="43" t="s">
        <v>122</v>
      </c>
      <c r="I23" s="42">
        <v>17</v>
      </c>
      <c r="J23" s="42">
        <v>1708</v>
      </c>
      <c r="K23">
        <f t="shared" si="2"/>
        <v>96</v>
      </c>
      <c r="L23" s="42" t="s">
        <v>161</v>
      </c>
      <c r="M23" s="45" t="s">
        <v>164</v>
      </c>
      <c r="N23" s="42">
        <v>24</v>
      </c>
      <c r="O23" s="44">
        <v>2403</v>
      </c>
    </row>
    <row r="24" spans="1:15" ht="12.75" customHeight="1" thickBot="1">
      <c r="A24">
        <f t="shared" si="0"/>
        <v>21</v>
      </c>
      <c r="B24" s="46" t="s">
        <v>287</v>
      </c>
      <c r="C24" s="49" t="s">
        <v>78</v>
      </c>
      <c r="D24" s="46">
        <v>11</v>
      </c>
      <c r="E24" s="46">
        <v>1104</v>
      </c>
      <c r="F24">
        <f t="shared" si="1"/>
        <v>61</v>
      </c>
      <c r="G24" s="42" t="s">
        <v>114</v>
      </c>
      <c r="H24" s="43" t="s">
        <v>65</v>
      </c>
      <c r="I24" s="42">
        <v>17</v>
      </c>
      <c r="J24" s="42">
        <v>1709</v>
      </c>
      <c r="K24">
        <f t="shared" si="2"/>
        <v>97</v>
      </c>
      <c r="L24" s="42" t="s">
        <v>161</v>
      </c>
      <c r="M24" s="45" t="s">
        <v>165</v>
      </c>
      <c r="N24" s="42">
        <v>24</v>
      </c>
      <c r="O24" s="44">
        <v>2404</v>
      </c>
    </row>
    <row r="25" spans="1:15" ht="12.75" customHeight="1">
      <c r="A25">
        <f t="shared" si="0"/>
        <v>22</v>
      </c>
      <c r="B25" s="37" t="s">
        <v>288</v>
      </c>
      <c r="C25" s="39" t="s">
        <v>79</v>
      </c>
      <c r="D25" s="37">
        <v>12</v>
      </c>
      <c r="E25" s="37">
        <v>1201</v>
      </c>
      <c r="F25">
        <f t="shared" si="1"/>
        <v>62</v>
      </c>
      <c r="G25" s="42" t="s">
        <v>114</v>
      </c>
      <c r="H25" s="43" t="s">
        <v>123</v>
      </c>
      <c r="I25" s="42">
        <v>17</v>
      </c>
      <c r="J25" s="42">
        <v>1710</v>
      </c>
      <c r="K25">
        <f t="shared" si="2"/>
        <v>98</v>
      </c>
      <c r="L25" s="42" t="s">
        <v>161</v>
      </c>
      <c r="M25" s="45" t="s">
        <v>166</v>
      </c>
      <c r="N25" s="42">
        <v>24</v>
      </c>
      <c r="O25" s="44">
        <v>2405</v>
      </c>
    </row>
    <row r="26" spans="1:15" ht="12.75" customHeight="1" thickBot="1">
      <c r="A26">
        <f t="shared" si="0"/>
        <v>23</v>
      </c>
      <c r="B26" s="42" t="s">
        <v>288</v>
      </c>
      <c r="C26" s="43" t="s">
        <v>80</v>
      </c>
      <c r="D26" s="42">
        <v>12</v>
      </c>
      <c r="E26" s="42">
        <v>1202</v>
      </c>
      <c r="F26">
        <f t="shared" si="1"/>
        <v>63</v>
      </c>
      <c r="G26" s="46" t="s">
        <v>114</v>
      </c>
      <c r="H26" s="49" t="s">
        <v>124</v>
      </c>
      <c r="I26" s="46">
        <v>17</v>
      </c>
      <c r="J26" s="46">
        <v>1711</v>
      </c>
      <c r="K26">
        <f t="shared" si="2"/>
        <v>99</v>
      </c>
      <c r="L26" s="42" t="s">
        <v>161</v>
      </c>
      <c r="M26" s="45" t="s">
        <v>167</v>
      </c>
      <c r="N26" s="42">
        <v>24</v>
      </c>
      <c r="O26" s="44">
        <v>2406</v>
      </c>
    </row>
    <row r="27" spans="1:15" ht="12.75" customHeight="1">
      <c r="A27">
        <f t="shared" si="0"/>
        <v>24</v>
      </c>
      <c r="B27" s="42" t="s">
        <v>288</v>
      </c>
      <c r="C27" s="43" t="s">
        <v>81</v>
      </c>
      <c r="D27" s="42">
        <v>12</v>
      </c>
      <c r="E27" s="42">
        <v>1203</v>
      </c>
      <c r="F27">
        <f t="shared" si="1"/>
        <v>64</v>
      </c>
      <c r="G27" s="37" t="s">
        <v>125</v>
      </c>
      <c r="H27" s="39" t="s">
        <v>126</v>
      </c>
      <c r="I27" s="37">
        <v>18</v>
      </c>
      <c r="J27" s="37">
        <v>1801</v>
      </c>
      <c r="K27">
        <f t="shared" si="2"/>
        <v>100</v>
      </c>
      <c r="L27" s="42" t="s">
        <v>161</v>
      </c>
      <c r="M27" s="45" t="s">
        <v>168</v>
      </c>
      <c r="N27" s="42">
        <v>24</v>
      </c>
      <c r="O27" s="44">
        <v>2407</v>
      </c>
    </row>
    <row r="28" spans="1:15" ht="12.75" customHeight="1">
      <c r="A28">
        <f t="shared" si="0"/>
        <v>25</v>
      </c>
      <c r="B28" s="42" t="s">
        <v>288</v>
      </c>
      <c r="C28" s="43" t="s">
        <v>82</v>
      </c>
      <c r="D28" s="42">
        <v>12</v>
      </c>
      <c r="E28" s="42">
        <v>1204</v>
      </c>
      <c r="F28">
        <f t="shared" si="1"/>
        <v>65</v>
      </c>
      <c r="G28" s="42" t="s">
        <v>125</v>
      </c>
      <c r="H28" s="43" t="s">
        <v>127</v>
      </c>
      <c r="I28" s="42">
        <v>18</v>
      </c>
      <c r="J28" s="42">
        <v>1802</v>
      </c>
      <c r="K28">
        <f t="shared" si="2"/>
        <v>101</v>
      </c>
      <c r="L28" s="42" t="s">
        <v>161</v>
      </c>
      <c r="M28" s="45" t="s">
        <v>169</v>
      </c>
      <c r="N28" s="42">
        <v>24</v>
      </c>
      <c r="O28" s="44">
        <v>2408</v>
      </c>
    </row>
    <row r="29" spans="1:15" ht="12.75" customHeight="1">
      <c r="A29">
        <f t="shared" si="0"/>
        <v>26</v>
      </c>
      <c r="B29" s="42" t="s">
        <v>288</v>
      </c>
      <c r="C29" s="43" t="s">
        <v>83</v>
      </c>
      <c r="D29" s="42">
        <v>12</v>
      </c>
      <c r="E29" s="42">
        <v>1205</v>
      </c>
      <c r="F29">
        <f t="shared" si="1"/>
        <v>66</v>
      </c>
      <c r="G29" s="42" t="s">
        <v>125</v>
      </c>
      <c r="H29" s="43" t="s">
        <v>128</v>
      </c>
      <c r="I29" s="42">
        <v>18</v>
      </c>
      <c r="J29" s="42">
        <v>1803</v>
      </c>
      <c r="K29">
        <f t="shared" si="2"/>
        <v>102</v>
      </c>
      <c r="L29" s="42" t="s">
        <v>161</v>
      </c>
      <c r="M29" s="45" t="s">
        <v>170</v>
      </c>
      <c r="N29" s="42">
        <v>24</v>
      </c>
      <c r="O29" s="44">
        <v>2409</v>
      </c>
    </row>
    <row r="30" spans="1:15" ht="12.75" customHeight="1">
      <c r="A30">
        <f t="shared" si="0"/>
        <v>27</v>
      </c>
      <c r="B30" s="42" t="s">
        <v>288</v>
      </c>
      <c r="C30" s="43" t="s">
        <v>84</v>
      </c>
      <c r="D30" s="42">
        <v>12</v>
      </c>
      <c r="E30" s="42">
        <v>1206</v>
      </c>
      <c r="F30">
        <f t="shared" si="1"/>
        <v>67</v>
      </c>
      <c r="G30" s="42" t="s">
        <v>125</v>
      </c>
      <c r="H30" s="43" t="s">
        <v>129</v>
      </c>
      <c r="I30" s="42">
        <v>18</v>
      </c>
      <c r="J30" s="42">
        <v>1804</v>
      </c>
      <c r="K30">
        <f t="shared" si="2"/>
        <v>103</v>
      </c>
      <c r="L30" s="42" t="s">
        <v>161</v>
      </c>
      <c r="M30" s="45" t="s">
        <v>171</v>
      </c>
      <c r="N30" s="42">
        <v>24</v>
      </c>
      <c r="O30" s="44">
        <v>2410</v>
      </c>
    </row>
    <row r="31" spans="1:15" ht="12.75" customHeight="1" thickBot="1">
      <c r="A31">
        <f t="shared" si="0"/>
        <v>28</v>
      </c>
      <c r="B31" s="42" t="s">
        <v>288</v>
      </c>
      <c r="C31" s="43" t="s">
        <v>85</v>
      </c>
      <c r="D31" s="42">
        <v>12</v>
      </c>
      <c r="E31" s="42">
        <v>1207</v>
      </c>
      <c r="F31">
        <f t="shared" si="1"/>
        <v>68</v>
      </c>
      <c r="G31" s="42" t="s">
        <v>125</v>
      </c>
      <c r="H31" s="43" t="s">
        <v>130</v>
      </c>
      <c r="I31" s="42">
        <v>18</v>
      </c>
      <c r="J31" s="42">
        <v>1805</v>
      </c>
      <c r="K31">
        <f t="shared" si="2"/>
        <v>104</v>
      </c>
      <c r="L31" s="46" t="s">
        <v>161</v>
      </c>
      <c r="M31" s="48" t="s">
        <v>172</v>
      </c>
      <c r="N31" s="46">
        <v>24</v>
      </c>
      <c r="O31" s="47">
        <v>2411</v>
      </c>
    </row>
    <row r="32" spans="1:15" ht="12.75" customHeight="1" thickBot="1">
      <c r="A32">
        <f t="shared" si="0"/>
        <v>29</v>
      </c>
      <c r="B32" s="46" t="s">
        <v>288</v>
      </c>
      <c r="C32" s="49" t="s">
        <v>86</v>
      </c>
      <c r="D32" s="46">
        <v>12</v>
      </c>
      <c r="E32" s="46">
        <v>1208</v>
      </c>
      <c r="F32">
        <f t="shared" si="1"/>
        <v>69</v>
      </c>
      <c r="G32" s="42" t="s">
        <v>125</v>
      </c>
      <c r="H32" s="43" t="s">
        <v>131</v>
      </c>
      <c r="I32" s="42">
        <v>18</v>
      </c>
      <c r="J32" s="42">
        <v>1806</v>
      </c>
      <c r="K32">
        <f t="shared" si="2"/>
        <v>105</v>
      </c>
      <c r="L32" s="37" t="s">
        <v>173</v>
      </c>
      <c r="M32" s="41" t="s">
        <v>174</v>
      </c>
      <c r="N32" s="37">
        <v>25</v>
      </c>
      <c r="O32" s="40">
        <v>2501</v>
      </c>
    </row>
    <row r="33" spans="1:15" ht="12.75" customHeight="1" thickBot="1">
      <c r="A33">
        <f t="shared" si="0"/>
        <v>30</v>
      </c>
      <c r="B33" s="37" t="s">
        <v>289</v>
      </c>
      <c r="C33" s="39" t="s">
        <v>87</v>
      </c>
      <c r="D33" s="37">
        <v>13</v>
      </c>
      <c r="E33" s="37">
        <v>1301</v>
      </c>
      <c r="F33">
        <f t="shared" si="1"/>
        <v>70</v>
      </c>
      <c r="G33" s="46" t="s">
        <v>125</v>
      </c>
      <c r="H33" s="49" t="s">
        <v>132</v>
      </c>
      <c r="I33" s="46">
        <v>18</v>
      </c>
      <c r="J33" s="46">
        <v>1807</v>
      </c>
      <c r="K33">
        <f t="shared" si="2"/>
        <v>106</v>
      </c>
      <c r="L33" s="42" t="s">
        <v>173</v>
      </c>
      <c r="M33" s="45" t="s">
        <v>175</v>
      </c>
      <c r="N33" s="42">
        <v>25</v>
      </c>
      <c r="O33" s="44">
        <v>2502</v>
      </c>
    </row>
    <row r="34" spans="1:15" ht="12.75" customHeight="1">
      <c r="A34">
        <f t="shared" si="0"/>
        <v>31</v>
      </c>
      <c r="B34" s="42" t="s">
        <v>289</v>
      </c>
      <c r="C34" s="43" t="s">
        <v>88</v>
      </c>
      <c r="D34" s="42">
        <v>13</v>
      </c>
      <c r="E34" s="42">
        <v>1302</v>
      </c>
      <c r="F34">
        <f t="shared" si="1"/>
        <v>71</v>
      </c>
      <c r="G34" s="37" t="s">
        <v>290</v>
      </c>
      <c r="H34" s="39" t="s">
        <v>133</v>
      </c>
      <c r="I34" s="37">
        <v>19</v>
      </c>
      <c r="J34" s="37">
        <v>1901</v>
      </c>
      <c r="K34">
        <f t="shared" si="2"/>
        <v>107</v>
      </c>
      <c r="L34" s="42" t="s">
        <v>173</v>
      </c>
      <c r="M34" s="45" t="s">
        <v>176</v>
      </c>
      <c r="N34" s="42">
        <v>25</v>
      </c>
      <c r="O34" s="44">
        <v>2503</v>
      </c>
    </row>
    <row r="35" spans="1:15" ht="12.75" customHeight="1" thickBot="1">
      <c r="A35">
        <f t="shared" si="0"/>
        <v>32</v>
      </c>
      <c r="B35" s="42" t="s">
        <v>289</v>
      </c>
      <c r="C35" s="43" t="s">
        <v>89</v>
      </c>
      <c r="D35" s="42">
        <v>13</v>
      </c>
      <c r="E35" s="42">
        <v>1303</v>
      </c>
      <c r="F35">
        <f t="shared" si="1"/>
        <v>72</v>
      </c>
      <c r="G35" s="42" t="s">
        <v>290</v>
      </c>
      <c r="H35" s="43" t="s">
        <v>134</v>
      </c>
      <c r="I35" s="42">
        <v>19</v>
      </c>
      <c r="J35" s="42">
        <v>1902</v>
      </c>
      <c r="K35">
        <f t="shared" si="2"/>
        <v>108</v>
      </c>
      <c r="L35" s="46" t="s">
        <v>173</v>
      </c>
      <c r="M35" s="48" t="s">
        <v>177</v>
      </c>
      <c r="N35" s="46">
        <v>25</v>
      </c>
      <c r="O35" s="47">
        <v>2504</v>
      </c>
    </row>
    <row r="36" spans="1:15" ht="12.75" customHeight="1">
      <c r="A36">
        <f t="shared" si="0"/>
        <v>33</v>
      </c>
      <c r="B36" s="42" t="s">
        <v>289</v>
      </c>
      <c r="C36" s="43" t="s">
        <v>90</v>
      </c>
      <c r="D36" s="42">
        <v>13</v>
      </c>
      <c r="E36" s="42">
        <v>1304</v>
      </c>
      <c r="F36">
        <f t="shared" si="1"/>
        <v>73</v>
      </c>
      <c r="G36" s="42" t="s">
        <v>290</v>
      </c>
      <c r="H36" s="43" t="s">
        <v>135</v>
      </c>
      <c r="I36" s="42">
        <v>19</v>
      </c>
      <c r="J36" s="42">
        <v>1903</v>
      </c>
      <c r="K36">
        <f t="shared" si="2"/>
        <v>109</v>
      </c>
      <c r="L36" s="37" t="s">
        <v>178</v>
      </c>
      <c r="M36" s="41" t="s">
        <v>179</v>
      </c>
      <c r="N36" s="37">
        <v>26</v>
      </c>
      <c r="O36" s="40">
        <v>2601</v>
      </c>
    </row>
    <row r="37" spans="1:15" ht="12.75" customHeight="1" thickBot="1">
      <c r="A37">
        <f t="shared" si="0"/>
        <v>34</v>
      </c>
      <c r="B37" s="42" t="s">
        <v>289</v>
      </c>
      <c r="C37" s="43" t="s">
        <v>91</v>
      </c>
      <c r="D37" s="42">
        <v>13</v>
      </c>
      <c r="E37" s="42">
        <v>1305</v>
      </c>
      <c r="F37">
        <f t="shared" si="1"/>
        <v>74</v>
      </c>
      <c r="G37" s="42" t="s">
        <v>290</v>
      </c>
      <c r="H37" s="43" t="s">
        <v>136</v>
      </c>
      <c r="I37" s="42">
        <v>19</v>
      </c>
      <c r="J37" s="42">
        <v>1904</v>
      </c>
      <c r="K37">
        <f t="shared" si="2"/>
        <v>110</v>
      </c>
      <c r="L37" s="42" t="s">
        <v>178</v>
      </c>
      <c r="M37" s="45" t="s">
        <v>180</v>
      </c>
      <c r="N37" s="42">
        <v>26</v>
      </c>
      <c r="O37" s="44">
        <v>2602</v>
      </c>
    </row>
    <row r="38" spans="1:15" ht="12.75" customHeight="1" thickBot="1">
      <c r="A38">
        <f t="shared" si="0"/>
        <v>35</v>
      </c>
      <c r="B38" s="46" t="s">
        <v>289</v>
      </c>
      <c r="C38" s="49" t="s">
        <v>92</v>
      </c>
      <c r="D38" s="46">
        <v>13</v>
      </c>
      <c r="E38" s="46">
        <v>1306</v>
      </c>
      <c r="F38">
        <f t="shared" si="1"/>
        <v>75</v>
      </c>
      <c r="G38" s="37" t="s">
        <v>137</v>
      </c>
      <c r="H38" s="39" t="s">
        <v>138</v>
      </c>
      <c r="I38" s="37">
        <v>20</v>
      </c>
      <c r="J38" s="37">
        <v>2001</v>
      </c>
      <c r="K38">
        <f t="shared" si="2"/>
        <v>111</v>
      </c>
      <c r="L38" s="42" t="s">
        <v>178</v>
      </c>
      <c r="M38" s="45" t="s">
        <v>181</v>
      </c>
      <c r="N38" s="42">
        <v>26</v>
      </c>
      <c r="O38" s="44">
        <v>2603</v>
      </c>
    </row>
    <row r="39" spans="1:15" ht="12.75" customHeight="1" thickBot="1">
      <c r="A39">
        <f t="shared" si="0"/>
        <v>36</v>
      </c>
      <c r="B39" s="37" t="s">
        <v>93</v>
      </c>
      <c r="C39" s="41" t="s">
        <v>94</v>
      </c>
      <c r="D39" s="37">
        <v>14</v>
      </c>
      <c r="E39" s="40">
        <v>1401</v>
      </c>
      <c r="F39">
        <f t="shared" si="1"/>
        <v>76</v>
      </c>
      <c r="G39" s="42" t="s">
        <v>137</v>
      </c>
      <c r="H39" s="43" t="s">
        <v>139</v>
      </c>
      <c r="I39" s="42">
        <v>20</v>
      </c>
      <c r="J39" s="42">
        <v>2002</v>
      </c>
      <c r="K39">
        <f t="shared" si="2"/>
        <v>112</v>
      </c>
      <c r="L39" s="46" t="s">
        <v>178</v>
      </c>
      <c r="M39" s="48" t="s">
        <v>182</v>
      </c>
      <c r="N39" s="46">
        <v>26</v>
      </c>
      <c r="O39" s="47">
        <v>2604</v>
      </c>
    </row>
    <row r="40" spans="1:15" ht="12.75" customHeight="1" thickBot="1">
      <c r="A40">
        <f t="shared" si="0"/>
        <v>37</v>
      </c>
      <c r="B40" s="42" t="s">
        <v>93</v>
      </c>
      <c r="C40" s="45" t="s">
        <v>95</v>
      </c>
      <c r="D40" s="42">
        <v>14</v>
      </c>
      <c r="E40" s="44">
        <v>1402</v>
      </c>
      <c r="F40">
        <f t="shared" si="1"/>
        <v>77</v>
      </c>
      <c r="G40" s="46" t="s">
        <v>137</v>
      </c>
      <c r="H40" s="49" t="s">
        <v>140</v>
      </c>
      <c r="I40" s="46">
        <v>20</v>
      </c>
      <c r="J40" s="46">
        <v>2003</v>
      </c>
      <c r="K40">
        <f t="shared" si="2"/>
        <v>113</v>
      </c>
      <c r="L40" s="52" t="s">
        <v>291</v>
      </c>
      <c r="M40" s="52"/>
      <c r="N40" s="50">
        <v>27</v>
      </c>
      <c r="O40" s="50">
        <v>2701</v>
      </c>
    </row>
    <row r="41" spans="1:5" ht="12.75" customHeight="1">
      <c r="A41">
        <f t="shared" si="0"/>
        <v>38</v>
      </c>
      <c r="B41" s="42" t="s">
        <v>93</v>
      </c>
      <c r="C41" s="45" t="s">
        <v>96</v>
      </c>
      <c r="D41" s="42">
        <v>14</v>
      </c>
      <c r="E41" s="44">
        <v>1403</v>
      </c>
    </row>
    <row r="42" spans="1:5" ht="12.75" customHeight="1">
      <c r="A42">
        <f t="shared" si="0"/>
        <v>39</v>
      </c>
      <c r="B42" s="42" t="s">
        <v>93</v>
      </c>
      <c r="C42" s="45" t="s">
        <v>97</v>
      </c>
      <c r="D42" s="42">
        <v>14</v>
      </c>
      <c r="E42" s="44">
        <v>1404</v>
      </c>
    </row>
    <row r="43" spans="1:5" ht="12.75" customHeight="1">
      <c r="A43">
        <f t="shared" si="0"/>
        <v>40</v>
      </c>
      <c r="B43" s="42" t="s">
        <v>93</v>
      </c>
      <c r="C43" s="45" t="s">
        <v>98</v>
      </c>
      <c r="D43" s="42">
        <v>14</v>
      </c>
      <c r="E43" s="44">
        <v>1405</v>
      </c>
    </row>
    <row r="44" spans="1:5" ht="12.75" customHeight="1" thickBot="1">
      <c r="A44">
        <f t="shared" si="0"/>
        <v>41</v>
      </c>
      <c r="B44" s="46" t="s">
        <v>93</v>
      </c>
      <c r="C44" s="48" t="s">
        <v>99</v>
      </c>
      <c r="D44" s="46">
        <v>14</v>
      </c>
      <c r="E44" s="47">
        <v>1406</v>
      </c>
    </row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</sheetData>
  <sheetProtection/>
  <printOptions/>
  <pageMargins left="0.75" right="0.75" top="1" bottom="1" header="0.512" footer="0.512"/>
  <pageSetup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3"/>
  <sheetViews>
    <sheetView zoomScalePageLayoutView="0" workbookViewId="0" topLeftCell="A1">
      <selection activeCell="E3" sqref="E3"/>
    </sheetView>
  </sheetViews>
  <sheetFormatPr defaultColWidth="9.00390625" defaultRowHeight="15" customHeight="1"/>
  <cols>
    <col min="2" max="2" width="10.75390625" style="0" customWidth="1"/>
    <col min="3" max="3" width="11.75390625" style="0" customWidth="1"/>
    <col min="4" max="4" width="10.75390625" style="0" customWidth="1"/>
    <col min="5" max="5" width="8.375" style="0" customWidth="1"/>
    <col min="6" max="6" width="11.00390625" style="0" customWidth="1"/>
    <col min="7" max="7" width="9.50390625" style="0" customWidth="1"/>
    <col min="8" max="8" width="24.25390625" style="0" customWidth="1"/>
    <col min="9" max="9" width="8.25390625" style="0" customWidth="1"/>
  </cols>
  <sheetData>
    <row r="1" spans="1:2" ht="15" customHeight="1">
      <c r="A1" s="32">
        <v>4</v>
      </c>
      <c r="B1" s="33" t="s">
        <v>292</v>
      </c>
    </row>
    <row r="3" spans="2:7" ht="27.75" customHeight="1">
      <c r="B3" s="53" t="s">
        <v>293</v>
      </c>
      <c r="C3" s="53" t="s">
        <v>409</v>
      </c>
      <c r="D3" s="53" t="s">
        <v>411</v>
      </c>
      <c r="E3" s="53" t="s">
        <v>410</v>
      </c>
      <c r="F3" s="53" t="s">
        <v>294</v>
      </c>
      <c r="G3" s="53" t="s">
        <v>412</v>
      </c>
    </row>
    <row r="4" spans="2:7" ht="15" customHeight="1" hidden="1">
      <c r="B4" s="54" t="s">
        <v>295</v>
      </c>
      <c r="C4" s="42" t="s">
        <v>183</v>
      </c>
      <c r="D4" s="42" t="s">
        <v>184</v>
      </c>
      <c r="E4" s="42">
        <v>1</v>
      </c>
      <c r="F4" s="42">
        <v>101</v>
      </c>
      <c r="G4" s="42">
        <v>1011</v>
      </c>
    </row>
    <row r="5" spans="2:7" ht="12" customHeight="1" hidden="1">
      <c r="B5" s="54" t="s">
        <v>296</v>
      </c>
      <c r="C5" s="42" t="s">
        <v>183</v>
      </c>
      <c r="D5" s="42" t="s">
        <v>185</v>
      </c>
      <c r="E5" s="42">
        <v>1</v>
      </c>
      <c r="F5" s="42">
        <v>101</v>
      </c>
      <c r="G5" s="42">
        <v>1012</v>
      </c>
    </row>
    <row r="6" spans="2:7" ht="12" customHeight="1" hidden="1">
      <c r="B6" s="54" t="s">
        <v>296</v>
      </c>
      <c r="C6" s="42" t="s">
        <v>186</v>
      </c>
      <c r="D6" s="42" t="s">
        <v>187</v>
      </c>
      <c r="E6" s="42">
        <v>1</v>
      </c>
      <c r="F6" s="42">
        <v>103</v>
      </c>
      <c r="G6" s="42">
        <v>1031</v>
      </c>
    </row>
    <row r="7" spans="2:7" ht="12" customHeight="1" hidden="1">
      <c r="B7" s="54" t="s">
        <v>296</v>
      </c>
      <c r="C7" s="42" t="s">
        <v>186</v>
      </c>
      <c r="D7" s="42" t="s">
        <v>186</v>
      </c>
      <c r="E7" s="42">
        <v>1</v>
      </c>
      <c r="F7" s="42">
        <v>103</v>
      </c>
      <c r="G7" s="42">
        <v>1032</v>
      </c>
    </row>
    <row r="8" spans="2:7" ht="12" customHeight="1" hidden="1">
      <c r="B8" s="54" t="s">
        <v>296</v>
      </c>
      <c r="C8" s="42" t="s">
        <v>188</v>
      </c>
      <c r="D8" s="42" t="s">
        <v>189</v>
      </c>
      <c r="E8" s="42">
        <v>1</v>
      </c>
      <c r="F8" s="42">
        <v>104</v>
      </c>
      <c r="G8" s="42">
        <v>1041</v>
      </c>
    </row>
    <row r="9" spans="2:7" ht="12" customHeight="1" hidden="1">
      <c r="B9" s="54" t="s">
        <v>296</v>
      </c>
      <c r="C9" s="42" t="s">
        <v>188</v>
      </c>
      <c r="D9" s="42" t="s">
        <v>190</v>
      </c>
      <c r="E9" s="42">
        <v>1</v>
      </c>
      <c r="F9" s="42">
        <v>104</v>
      </c>
      <c r="G9" s="42">
        <v>1042</v>
      </c>
    </row>
    <row r="10" spans="2:7" ht="12" customHeight="1" hidden="1">
      <c r="B10" s="54" t="s">
        <v>296</v>
      </c>
      <c r="C10" s="42" t="s">
        <v>191</v>
      </c>
      <c r="D10" s="42" t="s">
        <v>0</v>
      </c>
      <c r="E10" s="42">
        <v>1</v>
      </c>
      <c r="F10" s="42">
        <v>105</v>
      </c>
      <c r="G10" s="42">
        <v>1051</v>
      </c>
    </row>
    <row r="11" spans="2:7" ht="12" customHeight="1" hidden="1">
      <c r="B11" s="54" t="s">
        <v>296</v>
      </c>
      <c r="C11" s="42" t="s">
        <v>1</v>
      </c>
      <c r="D11" s="42" t="s">
        <v>2</v>
      </c>
      <c r="E11" s="42">
        <v>1</v>
      </c>
      <c r="F11" s="42">
        <v>106</v>
      </c>
      <c r="G11" s="42">
        <v>1061</v>
      </c>
    </row>
    <row r="12" spans="2:7" ht="12" customHeight="1" hidden="1">
      <c r="B12" s="54" t="s">
        <v>296</v>
      </c>
      <c r="C12" s="42" t="s">
        <v>1</v>
      </c>
      <c r="D12" s="42" t="s">
        <v>3</v>
      </c>
      <c r="E12" s="42">
        <v>1</v>
      </c>
      <c r="F12" s="42">
        <v>106</v>
      </c>
      <c r="G12" s="42">
        <v>1062</v>
      </c>
    </row>
    <row r="13" spans="2:7" ht="12" customHeight="1" hidden="1">
      <c r="B13" s="54" t="s">
        <v>296</v>
      </c>
      <c r="C13" s="42" t="s">
        <v>1</v>
      </c>
      <c r="D13" s="42" t="s">
        <v>4</v>
      </c>
      <c r="E13" s="42">
        <v>1</v>
      </c>
      <c r="F13" s="42">
        <v>106</v>
      </c>
      <c r="G13" s="42">
        <v>1063</v>
      </c>
    </row>
    <row r="14" spans="2:7" ht="12" customHeight="1" hidden="1">
      <c r="B14" s="54" t="s">
        <v>296</v>
      </c>
      <c r="C14" s="42" t="s">
        <v>5</v>
      </c>
      <c r="D14" s="42" t="s">
        <v>6</v>
      </c>
      <c r="E14" s="42">
        <v>1</v>
      </c>
      <c r="F14" s="42">
        <v>107</v>
      </c>
      <c r="G14" s="42">
        <v>1071</v>
      </c>
    </row>
    <row r="15" spans="2:7" ht="12" customHeight="1" hidden="1">
      <c r="B15" s="54" t="s">
        <v>296</v>
      </c>
      <c r="C15" s="42" t="s">
        <v>5</v>
      </c>
      <c r="D15" s="42" t="s">
        <v>7</v>
      </c>
      <c r="E15" s="42">
        <v>1</v>
      </c>
      <c r="F15" s="42">
        <v>107</v>
      </c>
      <c r="G15" s="42">
        <v>1072</v>
      </c>
    </row>
    <row r="16" spans="2:7" ht="12" customHeight="1" hidden="1">
      <c r="B16" s="54" t="s">
        <v>296</v>
      </c>
      <c r="C16" s="42" t="s">
        <v>8</v>
      </c>
      <c r="D16" s="42" t="s">
        <v>9</v>
      </c>
      <c r="E16" s="42">
        <v>1</v>
      </c>
      <c r="F16" s="42">
        <v>108</v>
      </c>
      <c r="G16" s="42">
        <v>1081</v>
      </c>
    </row>
    <row r="17" spans="2:7" ht="12" customHeight="1" hidden="1">
      <c r="B17" s="54" t="s">
        <v>296</v>
      </c>
      <c r="C17" s="42" t="s">
        <v>8</v>
      </c>
      <c r="D17" s="42" t="s">
        <v>10</v>
      </c>
      <c r="E17" s="42">
        <v>1</v>
      </c>
      <c r="F17" s="42">
        <v>108</v>
      </c>
      <c r="G17" s="42">
        <v>1082</v>
      </c>
    </row>
    <row r="18" spans="2:7" ht="12" customHeight="1" hidden="1">
      <c r="B18" s="54" t="s">
        <v>296</v>
      </c>
      <c r="C18" s="42" t="s">
        <v>8</v>
      </c>
      <c r="D18" s="42" t="s">
        <v>11</v>
      </c>
      <c r="E18" s="42">
        <v>1</v>
      </c>
      <c r="F18" s="42">
        <v>108</v>
      </c>
      <c r="G18" s="42">
        <v>1083</v>
      </c>
    </row>
    <row r="19" spans="2:7" ht="12" customHeight="1" hidden="1">
      <c r="B19" s="54" t="s">
        <v>296</v>
      </c>
      <c r="C19" s="42" t="s">
        <v>12</v>
      </c>
      <c r="D19" s="42" t="s">
        <v>13</v>
      </c>
      <c r="E19" s="42">
        <v>1</v>
      </c>
      <c r="F19" s="42">
        <v>109</v>
      </c>
      <c r="G19" s="42">
        <v>1091</v>
      </c>
    </row>
    <row r="20" spans="2:7" ht="12" customHeight="1" hidden="1">
      <c r="B20" s="54" t="s">
        <v>296</v>
      </c>
      <c r="C20" s="42" t="s">
        <v>12</v>
      </c>
      <c r="D20" s="42" t="s">
        <v>14</v>
      </c>
      <c r="E20" s="42">
        <v>1</v>
      </c>
      <c r="F20" s="42">
        <v>109</v>
      </c>
      <c r="G20" s="42">
        <v>1092</v>
      </c>
    </row>
    <row r="21" spans="2:7" ht="12" customHeight="1" hidden="1">
      <c r="B21" s="54" t="s">
        <v>296</v>
      </c>
      <c r="C21" s="42" t="s">
        <v>12</v>
      </c>
      <c r="D21" s="42" t="s">
        <v>15</v>
      </c>
      <c r="E21" s="42">
        <v>1</v>
      </c>
      <c r="F21" s="42">
        <v>109</v>
      </c>
      <c r="G21" s="42">
        <v>1093</v>
      </c>
    </row>
    <row r="22" spans="2:7" ht="12" customHeight="1" hidden="1">
      <c r="B22" s="54" t="s">
        <v>296</v>
      </c>
      <c r="C22" s="42" t="s">
        <v>12</v>
      </c>
      <c r="D22" s="42" t="s">
        <v>16</v>
      </c>
      <c r="E22" s="42">
        <v>1</v>
      </c>
      <c r="F22" s="42">
        <v>109</v>
      </c>
      <c r="G22" s="42">
        <v>1094</v>
      </c>
    </row>
    <row r="23" spans="2:7" ht="12" customHeight="1" hidden="1">
      <c r="B23" s="54" t="s">
        <v>296</v>
      </c>
      <c r="C23" s="42" t="s">
        <v>17</v>
      </c>
      <c r="D23" s="42" t="s">
        <v>18</v>
      </c>
      <c r="E23" s="42">
        <v>1</v>
      </c>
      <c r="F23" s="42">
        <v>110</v>
      </c>
      <c r="G23" s="42">
        <v>1101</v>
      </c>
    </row>
    <row r="24" spans="2:7" ht="12" customHeight="1" hidden="1">
      <c r="B24" s="54" t="s">
        <v>296</v>
      </c>
      <c r="C24" s="42" t="s">
        <v>19</v>
      </c>
      <c r="D24" s="42" t="s">
        <v>20</v>
      </c>
      <c r="E24" s="42">
        <v>1</v>
      </c>
      <c r="F24" s="42">
        <v>111</v>
      </c>
      <c r="G24" s="42">
        <v>1111</v>
      </c>
    </row>
    <row r="25" spans="2:7" ht="12" customHeight="1" hidden="1">
      <c r="B25" s="54" t="s">
        <v>296</v>
      </c>
      <c r="C25" s="42" t="s">
        <v>19</v>
      </c>
      <c r="D25" s="42" t="s">
        <v>21</v>
      </c>
      <c r="E25" s="42">
        <v>1</v>
      </c>
      <c r="F25" s="42">
        <v>111</v>
      </c>
      <c r="G25" s="42">
        <v>1112</v>
      </c>
    </row>
    <row r="26" spans="2:7" ht="12" customHeight="1" hidden="1">
      <c r="B26" s="54" t="s">
        <v>296</v>
      </c>
      <c r="C26" s="42" t="s">
        <v>19</v>
      </c>
      <c r="D26" s="42" t="s">
        <v>22</v>
      </c>
      <c r="E26" s="42">
        <v>1</v>
      </c>
      <c r="F26" s="42">
        <v>111</v>
      </c>
      <c r="G26" s="42">
        <v>1113</v>
      </c>
    </row>
    <row r="27" spans="2:7" ht="12" customHeight="1" hidden="1">
      <c r="B27" s="54" t="s">
        <v>296</v>
      </c>
      <c r="C27" s="42" t="s">
        <v>19</v>
      </c>
      <c r="D27" s="42" t="s">
        <v>23</v>
      </c>
      <c r="E27" s="42">
        <v>1</v>
      </c>
      <c r="F27" s="42">
        <v>111</v>
      </c>
      <c r="G27" s="42">
        <v>1114</v>
      </c>
    </row>
    <row r="28" spans="2:7" ht="12" customHeight="1" hidden="1">
      <c r="B28" s="54" t="s">
        <v>296</v>
      </c>
      <c r="C28" s="42" t="s">
        <v>19</v>
      </c>
      <c r="D28" s="42" t="s">
        <v>24</v>
      </c>
      <c r="E28" s="42">
        <v>1</v>
      </c>
      <c r="F28" s="42">
        <v>111</v>
      </c>
      <c r="G28" s="42">
        <v>1115</v>
      </c>
    </row>
    <row r="29" spans="2:7" ht="12" customHeight="1" hidden="1">
      <c r="B29" s="54" t="s">
        <v>296</v>
      </c>
      <c r="C29" s="42" t="s">
        <v>25</v>
      </c>
      <c r="D29" s="42" t="s">
        <v>26</v>
      </c>
      <c r="E29" s="42">
        <v>1</v>
      </c>
      <c r="F29" s="42">
        <v>112</v>
      </c>
      <c r="G29" s="42">
        <v>1121</v>
      </c>
    </row>
    <row r="30" spans="2:7" ht="12" customHeight="1" hidden="1">
      <c r="B30" s="54" t="s">
        <v>296</v>
      </c>
      <c r="C30" s="42" t="s">
        <v>25</v>
      </c>
      <c r="D30" s="42" t="s">
        <v>27</v>
      </c>
      <c r="E30" s="42">
        <v>1</v>
      </c>
      <c r="F30" s="42">
        <v>112</v>
      </c>
      <c r="G30" s="42">
        <v>1122</v>
      </c>
    </row>
    <row r="31" spans="2:7" ht="12" customHeight="1" hidden="1">
      <c r="B31" s="54" t="s">
        <v>296</v>
      </c>
      <c r="C31" s="42" t="s">
        <v>25</v>
      </c>
      <c r="D31" s="42" t="s">
        <v>28</v>
      </c>
      <c r="E31" s="42">
        <v>1</v>
      </c>
      <c r="F31" s="42">
        <v>112</v>
      </c>
      <c r="G31" s="42">
        <v>1123</v>
      </c>
    </row>
    <row r="32" spans="2:7" ht="12" customHeight="1" hidden="1">
      <c r="B32" s="54" t="s">
        <v>296</v>
      </c>
      <c r="C32" s="42" t="s">
        <v>25</v>
      </c>
      <c r="D32" s="42" t="s">
        <v>29</v>
      </c>
      <c r="E32" s="42">
        <v>1</v>
      </c>
      <c r="F32" s="42">
        <v>112</v>
      </c>
      <c r="G32" s="42">
        <v>1124</v>
      </c>
    </row>
    <row r="33" spans="2:7" ht="12" customHeight="1">
      <c r="B33" s="54" t="s">
        <v>297</v>
      </c>
      <c r="C33" s="55" t="s">
        <v>30</v>
      </c>
      <c r="D33" s="42" t="s">
        <v>31</v>
      </c>
      <c r="E33" s="42">
        <v>2</v>
      </c>
      <c r="F33" s="42">
        <v>201</v>
      </c>
      <c r="G33" s="42">
        <v>2011</v>
      </c>
    </row>
    <row r="34" spans="2:7" ht="12" customHeight="1">
      <c r="B34" s="54" t="s">
        <v>297</v>
      </c>
      <c r="C34" s="55" t="s">
        <v>30</v>
      </c>
      <c r="D34" s="42" t="s">
        <v>56</v>
      </c>
      <c r="E34" s="42">
        <v>2</v>
      </c>
      <c r="F34" s="42">
        <v>201</v>
      </c>
      <c r="G34" s="42">
        <v>2012</v>
      </c>
    </row>
    <row r="35" spans="2:7" ht="12" customHeight="1">
      <c r="B35" s="54" t="s">
        <v>297</v>
      </c>
      <c r="C35" s="55" t="s">
        <v>32</v>
      </c>
      <c r="D35" s="42" t="s">
        <v>33</v>
      </c>
      <c r="E35" s="42">
        <v>2</v>
      </c>
      <c r="F35" s="42">
        <v>202</v>
      </c>
      <c r="G35" s="42">
        <v>2021</v>
      </c>
    </row>
    <row r="36" spans="2:7" ht="12" customHeight="1">
      <c r="B36" s="54" t="s">
        <v>297</v>
      </c>
      <c r="C36" s="55" t="s">
        <v>32</v>
      </c>
      <c r="D36" s="42" t="s">
        <v>34</v>
      </c>
      <c r="E36" s="42">
        <v>2</v>
      </c>
      <c r="F36" s="42">
        <v>202</v>
      </c>
      <c r="G36" s="42">
        <v>2022</v>
      </c>
    </row>
    <row r="37" spans="2:7" ht="12" customHeight="1">
      <c r="B37" s="54" t="s">
        <v>297</v>
      </c>
      <c r="C37" s="42" t="s">
        <v>35</v>
      </c>
      <c r="D37" s="42" t="s">
        <v>36</v>
      </c>
      <c r="E37" s="42">
        <v>2</v>
      </c>
      <c r="F37" s="42">
        <v>203</v>
      </c>
      <c r="G37" s="42">
        <v>2031</v>
      </c>
    </row>
    <row r="38" spans="2:7" ht="12" customHeight="1">
      <c r="B38" s="54" t="s">
        <v>297</v>
      </c>
      <c r="C38" s="42" t="s">
        <v>35</v>
      </c>
      <c r="D38" s="42" t="s">
        <v>37</v>
      </c>
      <c r="E38" s="42">
        <v>2</v>
      </c>
      <c r="F38" s="42">
        <v>203</v>
      </c>
      <c r="G38" s="42">
        <v>2032</v>
      </c>
    </row>
    <row r="39" spans="2:7" ht="12" customHeight="1">
      <c r="B39" s="54" t="s">
        <v>297</v>
      </c>
      <c r="C39" s="42" t="s">
        <v>35</v>
      </c>
      <c r="D39" s="42" t="s">
        <v>38</v>
      </c>
      <c r="E39" s="42">
        <v>2</v>
      </c>
      <c r="F39" s="42">
        <v>203</v>
      </c>
      <c r="G39" s="42">
        <v>2033</v>
      </c>
    </row>
    <row r="40" spans="2:7" ht="12" customHeight="1">
      <c r="B40" s="54" t="s">
        <v>297</v>
      </c>
      <c r="C40" s="42" t="s">
        <v>35</v>
      </c>
      <c r="D40" s="42" t="s">
        <v>39</v>
      </c>
      <c r="E40" s="42">
        <v>2</v>
      </c>
      <c r="F40" s="42">
        <v>203</v>
      </c>
      <c r="G40" s="42">
        <v>2034</v>
      </c>
    </row>
    <row r="41" spans="2:7" ht="12" customHeight="1">
      <c r="B41" s="54" t="s">
        <v>297</v>
      </c>
      <c r="C41" s="42" t="s">
        <v>35</v>
      </c>
      <c r="D41" s="42" t="s">
        <v>40</v>
      </c>
      <c r="E41" s="42">
        <v>2</v>
      </c>
      <c r="F41" s="42">
        <v>203</v>
      </c>
      <c r="G41" s="42">
        <v>2035</v>
      </c>
    </row>
    <row r="42" spans="2:7" ht="12" customHeight="1">
      <c r="B42" s="54" t="s">
        <v>297</v>
      </c>
      <c r="C42" s="42" t="s">
        <v>35</v>
      </c>
      <c r="D42" s="42" t="s">
        <v>55</v>
      </c>
      <c r="E42" s="42">
        <v>2</v>
      </c>
      <c r="F42" s="42">
        <v>203</v>
      </c>
      <c r="G42" s="42">
        <v>2036</v>
      </c>
    </row>
    <row r="43" spans="2:7" ht="12" customHeight="1">
      <c r="B43" s="54" t="s">
        <v>297</v>
      </c>
      <c r="C43" s="42" t="s">
        <v>35</v>
      </c>
      <c r="D43" s="42" t="s">
        <v>41</v>
      </c>
      <c r="E43" s="42">
        <v>2</v>
      </c>
      <c r="F43" s="42">
        <v>203</v>
      </c>
      <c r="G43" s="42">
        <v>2037</v>
      </c>
    </row>
    <row r="44" spans="2:7" ht="12" customHeight="1">
      <c r="B44" s="54" t="s">
        <v>297</v>
      </c>
      <c r="C44" s="42" t="s">
        <v>35</v>
      </c>
      <c r="D44" s="42" t="s">
        <v>42</v>
      </c>
      <c r="E44" s="42">
        <v>2</v>
      </c>
      <c r="F44" s="42">
        <v>203</v>
      </c>
      <c r="G44" s="42">
        <v>2038</v>
      </c>
    </row>
    <row r="45" spans="2:7" ht="12" customHeight="1">
      <c r="B45" s="54" t="s">
        <v>297</v>
      </c>
      <c r="C45" s="42" t="s">
        <v>35</v>
      </c>
      <c r="D45" s="42" t="s">
        <v>43</v>
      </c>
      <c r="E45" s="42">
        <v>2</v>
      </c>
      <c r="F45" s="42">
        <v>203</v>
      </c>
      <c r="G45" s="42">
        <v>2039</v>
      </c>
    </row>
    <row r="46" spans="2:7" ht="12" customHeight="1">
      <c r="B46" s="54" t="s">
        <v>297</v>
      </c>
      <c r="C46" s="42" t="s">
        <v>44</v>
      </c>
      <c r="D46" s="42" t="s">
        <v>45</v>
      </c>
      <c r="E46" s="42">
        <v>2</v>
      </c>
      <c r="F46" s="42">
        <v>204</v>
      </c>
      <c r="G46" s="42">
        <v>2041</v>
      </c>
    </row>
    <row r="47" spans="2:7" ht="12" customHeight="1">
      <c r="B47" s="54" t="s">
        <v>297</v>
      </c>
      <c r="C47" s="42" t="s">
        <v>44</v>
      </c>
      <c r="D47" s="42" t="s">
        <v>46</v>
      </c>
      <c r="E47" s="42">
        <v>2</v>
      </c>
      <c r="F47" s="42">
        <v>204</v>
      </c>
      <c r="G47" s="42">
        <v>2042</v>
      </c>
    </row>
    <row r="48" spans="2:7" ht="12" customHeight="1">
      <c r="B48" s="54" t="s">
        <v>297</v>
      </c>
      <c r="C48" s="42" t="s">
        <v>44</v>
      </c>
      <c r="D48" s="42" t="s">
        <v>47</v>
      </c>
      <c r="E48" s="42">
        <v>2</v>
      </c>
      <c r="F48" s="42">
        <v>204</v>
      </c>
      <c r="G48" s="42">
        <v>2043</v>
      </c>
    </row>
    <row r="49" spans="2:7" ht="12" customHeight="1">
      <c r="B49" s="54" t="s">
        <v>297</v>
      </c>
      <c r="C49" s="42" t="s">
        <v>48</v>
      </c>
      <c r="D49" s="42" t="s">
        <v>49</v>
      </c>
      <c r="E49" s="42">
        <v>2</v>
      </c>
      <c r="F49" s="42">
        <v>205</v>
      </c>
      <c r="G49" s="42">
        <v>2051</v>
      </c>
    </row>
    <row r="50" spans="2:7" ht="12" customHeight="1">
      <c r="B50" s="54" t="s">
        <v>297</v>
      </c>
      <c r="C50" s="42" t="s">
        <v>48</v>
      </c>
      <c r="D50" s="42" t="s">
        <v>50</v>
      </c>
      <c r="E50" s="42">
        <v>2</v>
      </c>
      <c r="F50" s="42">
        <v>205</v>
      </c>
      <c r="G50" s="42">
        <v>2052</v>
      </c>
    </row>
    <row r="51" spans="2:7" ht="12" customHeight="1">
      <c r="B51" s="54" t="s">
        <v>297</v>
      </c>
      <c r="C51" s="42" t="s">
        <v>48</v>
      </c>
      <c r="D51" s="42" t="s">
        <v>51</v>
      </c>
      <c r="E51" s="42">
        <v>2</v>
      </c>
      <c r="F51" s="42">
        <v>205</v>
      </c>
      <c r="G51" s="42">
        <v>2053</v>
      </c>
    </row>
    <row r="52" spans="2:7" ht="12" customHeight="1">
      <c r="B52" s="54" t="s">
        <v>297</v>
      </c>
      <c r="C52" s="42" t="s">
        <v>48</v>
      </c>
      <c r="D52" s="42" t="s">
        <v>52</v>
      </c>
      <c r="E52" s="42">
        <v>2</v>
      </c>
      <c r="F52" s="42">
        <v>205</v>
      </c>
      <c r="G52" s="42">
        <v>2054</v>
      </c>
    </row>
    <row r="53" spans="2:7" ht="12" customHeight="1">
      <c r="B53" s="54" t="s">
        <v>297</v>
      </c>
      <c r="C53" s="42" t="s">
        <v>48</v>
      </c>
      <c r="D53" s="42" t="s">
        <v>53</v>
      </c>
      <c r="E53" s="42">
        <v>2</v>
      </c>
      <c r="F53" s="42">
        <v>205</v>
      </c>
      <c r="G53" s="42">
        <v>2055</v>
      </c>
    </row>
    <row r="54" ht="12" customHeight="1"/>
    <row r="55" ht="12" customHeight="1"/>
    <row r="56" ht="12" customHeight="1"/>
    <row r="57" ht="12" customHeight="1"/>
    <row r="58" ht="12" customHeight="1"/>
  </sheetData>
  <sheetProtection/>
  <printOptions/>
  <pageMargins left="0.75" right="0.75" top="1" bottom="1" header="0.512" footer="0.512"/>
  <pageSetup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2"/>
  <sheetViews>
    <sheetView zoomScalePageLayoutView="0" workbookViewId="0" topLeftCell="B16">
      <selection activeCell="B5" sqref="B5:K40"/>
    </sheetView>
  </sheetViews>
  <sheetFormatPr defaultColWidth="9.00390625" defaultRowHeight="13.5"/>
  <cols>
    <col min="1" max="1" width="8.625" style="0" customWidth="1"/>
    <col min="2" max="2" width="16.125" style="0" customWidth="1"/>
    <col min="3" max="3" width="10.125" style="0" customWidth="1"/>
    <col min="4" max="4" width="14.625" style="0" customWidth="1"/>
    <col min="5" max="5" width="13.50390625" style="0" customWidth="1"/>
    <col min="6" max="6" width="12.125" style="0" customWidth="1"/>
    <col min="7" max="7" width="15.00390625" style="0" customWidth="1"/>
    <col min="8" max="8" width="11.625" style="0" customWidth="1"/>
    <col min="9" max="9" width="12.25390625" style="0" customWidth="1"/>
    <col min="10" max="10" width="13.50390625" style="0" customWidth="1"/>
    <col min="11" max="11" width="15.125" style="0" customWidth="1"/>
    <col min="13" max="13" width="13.625" style="0" customWidth="1"/>
    <col min="14" max="14" width="12.50390625" style="0" customWidth="1"/>
    <col min="15" max="15" width="13.00390625" style="0" customWidth="1"/>
    <col min="16" max="16" width="12.625" style="0" customWidth="1"/>
    <col min="17" max="17" width="13.625" style="0" customWidth="1"/>
  </cols>
  <sheetData>
    <row r="1" spans="1:2" ht="13.5">
      <c r="A1" s="31">
        <v>5</v>
      </c>
      <c r="B1" s="2" t="s">
        <v>298</v>
      </c>
    </row>
    <row r="3" ht="15">
      <c r="B3" s="5" t="s">
        <v>299</v>
      </c>
    </row>
    <row r="4" spans="2:11" ht="15.75" thickBot="1">
      <c r="B4" s="5"/>
      <c r="C4" s="56" t="s">
        <v>300</v>
      </c>
      <c r="D4" s="56" t="s">
        <v>301</v>
      </c>
      <c r="E4" s="56" t="s">
        <v>301</v>
      </c>
      <c r="F4" s="56" t="s">
        <v>301</v>
      </c>
      <c r="G4" s="56" t="s">
        <v>301</v>
      </c>
      <c r="H4" s="56" t="s">
        <v>301</v>
      </c>
      <c r="I4" s="56" t="s">
        <v>301</v>
      </c>
      <c r="J4" s="56" t="s">
        <v>301</v>
      </c>
      <c r="K4" s="56" t="s">
        <v>301</v>
      </c>
    </row>
    <row r="5" spans="2:12" ht="13.5" customHeight="1">
      <c r="B5" s="189" t="s">
        <v>302</v>
      </c>
      <c r="C5" s="184" t="s">
        <v>385</v>
      </c>
      <c r="D5" s="191" t="s">
        <v>303</v>
      </c>
      <c r="E5" s="177" t="s">
        <v>304</v>
      </c>
      <c r="F5" s="179" t="s">
        <v>305</v>
      </c>
      <c r="G5" s="183" t="s">
        <v>306</v>
      </c>
      <c r="H5" s="172" t="s">
        <v>307</v>
      </c>
      <c r="I5" s="172" t="s">
        <v>308</v>
      </c>
      <c r="J5" s="172" t="s">
        <v>309</v>
      </c>
      <c r="K5" s="172" t="s">
        <v>310</v>
      </c>
      <c r="L5" s="175" t="s">
        <v>311</v>
      </c>
    </row>
    <row r="6" spans="2:12" ht="24" customHeight="1">
      <c r="B6" s="190"/>
      <c r="C6" s="173"/>
      <c r="D6" s="192"/>
      <c r="E6" s="178"/>
      <c r="F6" s="178"/>
      <c r="G6" s="173"/>
      <c r="H6" s="173"/>
      <c r="I6" s="174"/>
      <c r="J6" s="174"/>
      <c r="K6" s="173"/>
      <c r="L6" s="176"/>
    </row>
    <row r="7" spans="2:12" ht="24" customHeight="1">
      <c r="B7" s="7"/>
      <c r="C7" s="7"/>
      <c r="D7" s="7"/>
      <c r="E7" s="7"/>
      <c r="F7" s="7"/>
      <c r="G7" s="7"/>
      <c r="H7" s="7" t="s">
        <v>312</v>
      </c>
      <c r="I7" s="27" t="s">
        <v>273</v>
      </c>
      <c r="J7" s="7" t="s">
        <v>313</v>
      </c>
      <c r="K7" s="57" t="s">
        <v>314</v>
      </c>
      <c r="L7" s="7"/>
    </row>
    <row r="8" spans="1:12" ht="15.75" customHeight="1">
      <c r="A8" s="31"/>
      <c r="B8" s="180" t="s">
        <v>315</v>
      </c>
      <c r="C8" s="101">
        <v>1</v>
      </c>
      <c r="D8" s="13">
        <v>10010</v>
      </c>
      <c r="E8" s="23" t="s">
        <v>316</v>
      </c>
      <c r="F8" s="15" t="s">
        <v>317</v>
      </c>
      <c r="G8" s="15" t="s">
        <v>318</v>
      </c>
      <c r="H8" s="58">
        <f>4100*1000/(10000*1000)</f>
        <v>0.41</v>
      </c>
      <c r="I8" s="59">
        <f aca="true" t="shared" si="0" ref="I8:I28">H8*10000*1000/860</f>
        <v>4767.441860465116</v>
      </c>
      <c r="J8" s="59">
        <f>I8*3.6</f>
        <v>17162.79069767442</v>
      </c>
      <c r="K8" s="60">
        <f aca="true" t="shared" si="1" ref="K8:K28">H8</f>
        <v>0.41</v>
      </c>
      <c r="L8" s="61"/>
    </row>
    <row r="9" spans="2:12" ht="18.75" customHeight="1">
      <c r="B9" s="181"/>
      <c r="C9" s="102">
        <v>1</v>
      </c>
      <c r="D9" s="16">
        <f>D8+10</f>
        <v>10020</v>
      </c>
      <c r="E9" s="24" t="s">
        <v>319</v>
      </c>
      <c r="F9" s="18" t="s">
        <v>317</v>
      </c>
      <c r="G9" s="18" t="s">
        <v>320</v>
      </c>
      <c r="H9" s="62">
        <f>5000*1000/(10000*1000)</f>
        <v>0.5</v>
      </c>
      <c r="I9" s="63">
        <f t="shared" si="0"/>
        <v>5813.953488372093</v>
      </c>
      <c r="J9" s="63">
        <f aca="true" t="shared" si="2" ref="J9:J36">I9*3.6</f>
        <v>20930.232558139534</v>
      </c>
      <c r="K9" s="64">
        <f t="shared" si="1"/>
        <v>0.5</v>
      </c>
      <c r="L9" s="65"/>
    </row>
    <row r="10" spans="2:12" ht="15" customHeight="1">
      <c r="B10" s="181"/>
      <c r="C10" s="102">
        <v>1</v>
      </c>
      <c r="D10" s="16">
        <f aca="true" t="shared" si="3" ref="D10:D38">D9+10</f>
        <v>10030</v>
      </c>
      <c r="E10" s="24" t="s">
        <v>321</v>
      </c>
      <c r="F10" s="18" t="s">
        <v>317</v>
      </c>
      <c r="G10" s="18" t="s">
        <v>318</v>
      </c>
      <c r="H10" s="62">
        <f>5800*1000/(10000*1000)</f>
        <v>0.58</v>
      </c>
      <c r="I10" s="63">
        <f t="shared" si="0"/>
        <v>6744.186046511628</v>
      </c>
      <c r="J10" s="63">
        <f t="shared" si="2"/>
        <v>24279.069767441862</v>
      </c>
      <c r="K10" s="64">
        <f t="shared" si="1"/>
        <v>0.58</v>
      </c>
      <c r="L10" s="65"/>
    </row>
    <row r="11" spans="2:12" ht="15.75" customHeight="1">
      <c r="B11" s="181"/>
      <c r="C11" s="102">
        <v>1</v>
      </c>
      <c r="D11" s="16">
        <f t="shared" si="3"/>
        <v>10040</v>
      </c>
      <c r="E11" s="24" t="s">
        <v>322</v>
      </c>
      <c r="F11" s="18" t="s">
        <v>317</v>
      </c>
      <c r="G11" s="18" t="s">
        <v>318</v>
      </c>
      <c r="H11" s="62">
        <f>6500*1000/(10000*1000)</f>
        <v>0.65</v>
      </c>
      <c r="I11" s="63">
        <f t="shared" si="0"/>
        <v>7558.139534883721</v>
      </c>
      <c r="J11" s="63">
        <f t="shared" si="2"/>
        <v>27209.302325581397</v>
      </c>
      <c r="K11" s="64">
        <f t="shared" si="1"/>
        <v>0.65</v>
      </c>
      <c r="L11" s="65"/>
    </row>
    <row r="12" spans="2:12" ht="18" customHeight="1">
      <c r="B12" s="181"/>
      <c r="C12" s="102">
        <v>1</v>
      </c>
      <c r="D12" s="16">
        <f t="shared" si="3"/>
        <v>10050</v>
      </c>
      <c r="E12" s="24" t="s">
        <v>323</v>
      </c>
      <c r="F12" s="18" t="s">
        <v>317</v>
      </c>
      <c r="G12" s="18" t="s">
        <v>324</v>
      </c>
      <c r="H12" s="62">
        <f>7200*1000/(10000*1000)</f>
        <v>0.72</v>
      </c>
      <c r="I12" s="63">
        <f t="shared" si="0"/>
        <v>8372.093023255815</v>
      </c>
      <c r="J12" s="63">
        <f t="shared" si="2"/>
        <v>30139.534883720935</v>
      </c>
      <c r="K12" s="64">
        <f t="shared" si="1"/>
        <v>0.72</v>
      </c>
      <c r="L12" s="65"/>
    </row>
    <row r="13" spans="2:12" ht="15" customHeight="1">
      <c r="B13" s="181"/>
      <c r="C13" s="102">
        <v>1</v>
      </c>
      <c r="D13" s="16">
        <f t="shared" si="3"/>
        <v>10060</v>
      </c>
      <c r="E13" s="24" t="s">
        <v>325</v>
      </c>
      <c r="F13" s="18" t="s">
        <v>326</v>
      </c>
      <c r="G13" s="18"/>
      <c r="H13" s="66">
        <f>4800/(10000)</f>
        <v>0.48</v>
      </c>
      <c r="I13" s="63">
        <f t="shared" si="0"/>
        <v>5581.395348837209</v>
      </c>
      <c r="J13" s="63">
        <f t="shared" si="2"/>
        <v>20093.023255813954</v>
      </c>
      <c r="K13" s="64">
        <f t="shared" si="1"/>
        <v>0.48</v>
      </c>
      <c r="L13" s="65"/>
    </row>
    <row r="14" spans="2:12" ht="15.75" customHeight="1">
      <c r="B14" s="181"/>
      <c r="C14" s="102">
        <v>1</v>
      </c>
      <c r="D14" s="16">
        <f t="shared" si="3"/>
        <v>10070</v>
      </c>
      <c r="E14" s="24" t="s">
        <v>327</v>
      </c>
      <c r="F14" s="18" t="s">
        <v>326</v>
      </c>
      <c r="G14" s="18"/>
      <c r="H14" s="67">
        <f>10700/10000</f>
        <v>1.07</v>
      </c>
      <c r="I14" s="63">
        <f t="shared" si="0"/>
        <v>12441.860465116279</v>
      </c>
      <c r="J14" s="63">
        <f t="shared" si="2"/>
        <v>44790.6976744186</v>
      </c>
      <c r="K14" s="64">
        <f t="shared" si="1"/>
        <v>1.07</v>
      </c>
      <c r="L14" s="65"/>
    </row>
    <row r="15" spans="2:12" ht="15">
      <c r="B15" s="181"/>
      <c r="C15" s="102">
        <v>1</v>
      </c>
      <c r="D15" s="16">
        <f t="shared" si="3"/>
        <v>10080</v>
      </c>
      <c r="E15" s="24" t="s">
        <v>328</v>
      </c>
      <c r="F15" s="18" t="s">
        <v>329</v>
      </c>
      <c r="G15" s="18" t="s">
        <v>330</v>
      </c>
      <c r="H15" s="66">
        <f>8270*0.75*1000/(10000*1000)</f>
        <v>0.62025</v>
      </c>
      <c r="I15" s="63">
        <f t="shared" si="0"/>
        <v>7212.209302325581</v>
      </c>
      <c r="J15" s="63">
        <f t="shared" si="2"/>
        <v>25963.95348837209</v>
      </c>
      <c r="K15" s="64">
        <f t="shared" si="1"/>
        <v>0.62025</v>
      </c>
      <c r="L15" s="65"/>
    </row>
    <row r="16" spans="2:12" ht="15.75" customHeight="1">
      <c r="B16" s="181"/>
      <c r="C16" s="102">
        <v>1</v>
      </c>
      <c r="D16" s="16">
        <f t="shared" si="3"/>
        <v>10090</v>
      </c>
      <c r="E16" s="24" t="s">
        <v>331</v>
      </c>
      <c r="F16" s="18" t="s">
        <v>329</v>
      </c>
      <c r="G16" s="18" t="s">
        <v>332</v>
      </c>
      <c r="H16" s="66">
        <f>8770*0.8*1000/(10000*1000)</f>
        <v>0.7016</v>
      </c>
      <c r="I16" s="63">
        <f t="shared" si="0"/>
        <v>8158.139534883721</v>
      </c>
      <c r="J16" s="63">
        <f t="shared" si="2"/>
        <v>29369.302325581397</v>
      </c>
      <c r="K16" s="64">
        <f t="shared" si="1"/>
        <v>0.7016</v>
      </c>
      <c r="L16" s="65"/>
    </row>
    <row r="17" spans="2:12" ht="15">
      <c r="B17" s="181"/>
      <c r="C17" s="102">
        <v>1</v>
      </c>
      <c r="D17" s="16">
        <f t="shared" si="3"/>
        <v>10100</v>
      </c>
      <c r="E17" s="24" t="s">
        <v>333</v>
      </c>
      <c r="F17" s="18" t="s">
        <v>329</v>
      </c>
      <c r="G17" s="18" t="s">
        <v>334</v>
      </c>
      <c r="H17" s="66">
        <f>9100*0.85*1000/(10000*1000)</f>
        <v>0.7735</v>
      </c>
      <c r="I17" s="63">
        <f t="shared" si="0"/>
        <v>8994.186046511628</v>
      </c>
      <c r="J17" s="63">
        <f t="shared" si="2"/>
        <v>32379.069767441862</v>
      </c>
      <c r="K17" s="64">
        <f t="shared" si="1"/>
        <v>0.7735</v>
      </c>
      <c r="L17" s="65"/>
    </row>
    <row r="18" spans="2:12" ht="15">
      <c r="B18" s="181"/>
      <c r="C18" s="102">
        <v>1</v>
      </c>
      <c r="D18" s="16">
        <f t="shared" si="3"/>
        <v>10110</v>
      </c>
      <c r="E18" s="24" t="s">
        <v>335</v>
      </c>
      <c r="F18" s="18" t="s">
        <v>329</v>
      </c>
      <c r="G18" s="18" t="s">
        <v>336</v>
      </c>
      <c r="H18" s="66">
        <f>9800*0.95*1000/(10000*1000)</f>
        <v>0.931</v>
      </c>
      <c r="I18" s="63">
        <f t="shared" si="0"/>
        <v>10825.581395348838</v>
      </c>
      <c r="J18" s="63">
        <f t="shared" si="2"/>
        <v>38972.09302325582</v>
      </c>
      <c r="K18" s="64">
        <f t="shared" si="1"/>
        <v>0.931</v>
      </c>
      <c r="L18" s="65"/>
    </row>
    <row r="19" spans="2:12" ht="15">
      <c r="B19" s="181"/>
      <c r="C19" s="102">
        <v>1</v>
      </c>
      <c r="D19" s="16">
        <f t="shared" si="3"/>
        <v>10120</v>
      </c>
      <c r="E19" s="24" t="s">
        <v>337</v>
      </c>
      <c r="F19" s="18" t="s">
        <v>317</v>
      </c>
      <c r="G19" s="18"/>
      <c r="H19" s="67">
        <f>10700/10000</f>
        <v>1.07</v>
      </c>
      <c r="I19" s="63">
        <f t="shared" si="0"/>
        <v>12441.860465116279</v>
      </c>
      <c r="J19" s="63">
        <f t="shared" si="2"/>
        <v>44790.6976744186</v>
      </c>
      <c r="K19" s="64">
        <f t="shared" si="1"/>
        <v>1.07</v>
      </c>
      <c r="L19" s="65"/>
    </row>
    <row r="20" spans="2:12" ht="15">
      <c r="B20" s="181"/>
      <c r="C20" s="102">
        <v>1</v>
      </c>
      <c r="D20" s="16">
        <f t="shared" si="3"/>
        <v>10130</v>
      </c>
      <c r="E20" s="24" t="s">
        <v>338</v>
      </c>
      <c r="F20" s="18" t="s">
        <v>317</v>
      </c>
      <c r="G20" s="18" t="s">
        <v>339</v>
      </c>
      <c r="H20" s="67">
        <f>12000/10000</f>
        <v>1.2</v>
      </c>
      <c r="I20" s="63">
        <f t="shared" si="0"/>
        <v>13953.488372093023</v>
      </c>
      <c r="J20" s="63">
        <f t="shared" si="2"/>
        <v>50232.558139534885</v>
      </c>
      <c r="K20" s="64">
        <f t="shared" si="1"/>
        <v>1.2</v>
      </c>
      <c r="L20" s="65"/>
    </row>
    <row r="21" spans="2:12" ht="15">
      <c r="B21" s="181"/>
      <c r="C21" s="102">
        <v>1</v>
      </c>
      <c r="D21" s="16">
        <f t="shared" si="3"/>
        <v>10140</v>
      </c>
      <c r="E21" s="24" t="s">
        <v>340</v>
      </c>
      <c r="F21" s="18" t="s">
        <v>326</v>
      </c>
      <c r="G21" s="18" t="s">
        <v>341</v>
      </c>
      <c r="H21" s="67">
        <f>8700/10000</f>
        <v>0.87</v>
      </c>
      <c r="I21" s="63">
        <f t="shared" si="0"/>
        <v>10116.279069767443</v>
      </c>
      <c r="J21" s="63">
        <f t="shared" si="2"/>
        <v>36418.604651162794</v>
      </c>
      <c r="K21" s="64">
        <f t="shared" si="1"/>
        <v>0.87</v>
      </c>
      <c r="L21" s="65"/>
    </row>
    <row r="22" spans="2:12" ht="15">
      <c r="B22" s="181"/>
      <c r="C22" s="102">
        <v>1</v>
      </c>
      <c r="D22" s="16">
        <f t="shared" si="3"/>
        <v>10150</v>
      </c>
      <c r="E22" s="24" t="s">
        <v>342</v>
      </c>
      <c r="F22" s="18" t="s">
        <v>326</v>
      </c>
      <c r="G22" s="18" t="s">
        <v>343</v>
      </c>
      <c r="H22" s="66">
        <f>4000/10000</f>
        <v>0.4</v>
      </c>
      <c r="I22" s="63">
        <f t="shared" si="0"/>
        <v>4651.162790697675</v>
      </c>
      <c r="J22" s="63">
        <f t="shared" si="2"/>
        <v>16744.18604651163</v>
      </c>
      <c r="K22" s="64">
        <f t="shared" si="1"/>
        <v>0.4</v>
      </c>
      <c r="L22" s="65"/>
    </row>
    <row r="23" spans="2:12" ht="15">
      <c r="B23" s="181"/>
      <c r="C23" s="102">
        <v>1</v>
      </c>
      <c r="D23" s="16">
        <f t="shared" si="3"/>
        <v>10160</v>
      </c>
      <c r="E23" s="24" t="s">
        <v>344</v>
      </c>
      <c r="F23" s="18" t="s">
        <v>317</v>
      </c>
      <c r="G23" s="18" t="s">
        <v>345</v>
      </c>
      <c r="H23" s="66">
        <f>5233/10000</f>
        <v>0.5233</v>
      </c>
      <c r="I23" s="63">
        <f t="shared" si="0"/>
        <v>6084.883720930233</v>
      </c>
      <c r="J23" s="63">
        <f t="shared" si="2"/>
        <v>21905.58139534884</v>
      </c>
      <c r="K23" s="64">
        <f t="shared" si="1"/>
        <v>0.5233</v>
      </c>
      <c r="L23" s="65"/>
    </row>
    <row r="24" spans="2:12" ht="15">
      <c r="B24" s="181"/>
      <c r="C24" s="102">
        <v>1</v>
      </c>
      <c r="D24" s="16">
        <f t="shared" si="3"/>
        <v>10170</v>
      </c>
      <c r="E24" s="24" t="s">
        <v>346</v>
      </c>
      <c r="F24" s="18" t="s">
        <v>317</v>
      </c>
      <c r="G24" s="18" t="s">
        <v>339</v>
      </c>
      <c r="H24" s="66">
        <f>4070/10000</f>
        <v>0.407</v>
      </c>
      <c r="I24" s="63">
        <f t="shared" si="0"/>
        <v>4732.558139534884</v>
      </c>
      <c r="J24" s="63">
        <f t="shared" si="2"/>
        <v>17037.20930232558</v>
      </c>
      <c r="K24" s="64">
        <f t="shared" si="1"/>
        <v>0.407</v>
      </c>
      <c r="L24" s="65"/>
    </row>
    <row r="25" spans="2:12" ht="15">
      <c r="B25" s="181"/>
      <c r="C25" s="102">
        <v>1</v>
      </c>
      <c r="D25" s="16">
        <f t="shared" si="3"/>
        <v>10180</v>
      </c>
      <c r="E25" s="24" t="s">
        <v>347</v>
      </c>
      <c r="F25" s="18" t="s">
        <v>348</v>
      </c>
      <c r="G25" s="18"/>
      <c r="H25" s="66">
        <v>0.086</v>
      </c>
      <c r="I25" s="63">
        <f t="shared" si="0"/>
        <v>999.9999999999999</v>
      </c>
      <c r="J25" s="63">
        <f t="shared" si="2"/>
        <v>3599.9999999999995</v>
      </c>
      <c r="K25" s="64">
        <f t="shared" si="1"/>
        <v>0.086</v>
      </c>
      <c r="L25" s="65"/>
    </row>
    <row r="26" spans="2:12" ht="15">
      <c r="B26" s="181"/>
      <c r="C26" s="102">
        <v>1</v>
      </c>
      <c r="D26" s="16">
        <f t="shared" si="3"/>
        <v>10190</v>
      </c>
      <c r="E26" s="24" t="s">
        <v>349</v>
      </c>
      <c r="F26" s="18" t="s">
        <v>348</v>
      </c>
      <c r="G26" s="18"/>
      <c r="H26" s="66">
        <v>0.086</v>
      </c>
      <c r="I26" s="63">
        <f t="shared" si="0"/>
        <v>999.9999999999999</v>
      </c>
      <c r="J26" s="63">
        <f t="shared" si="2"/>
        <v>3599.9999999999995</v>
      </c>
      <c r="K26" s="64">
        <f t="shared" si="1"/>
        <v>0.086</v>
      </c>
      <c r="L26" s="65"/>
    </row>
    <row r="27" spans="2:12" ht="15">
      <c r="B27" s="181"/>
      <c r="C27" s="102">
        <v>1</v>
      </c>
      <c r="D27" s="16">
        <f t="shared" si="3"/>
        <v>10200</v>
      </c>
      <c r="E27" s="24" t="s">
        <v>350</v>
      </c>
      <c r="F27" s="18" t="s">
        <v>348</v>
      </c>
      <c r="G27" s="18"/>
      <c r="H27" s="66">
        <v>0.086</v>
      </c>
      <c r="I27" s="63">
        <f t="shared" si="0"/>
        <v>999.9999999999999</v>
      </c>
      <c r="J27" s="63">
        <f t="shared" si="2"/>
        <v>3599.9999999999995</v>
      </c>
      <c r="K27" s="64">
        <f t="shared" si="1"/>
        <v>0.086</v>
      </c>
      <c r="L27" s="65"/>
    </row>
    <row r="28" spans="2:12" ht="15" customHeight="1">
      <c r="B28" s="181"/>
      <c r="C28" s="102">
        <v>1</v>
      </c>
      <c r="D28" s="16">
        <f t="shared" si="3"/>
        <v>10210</v>
      </c>
      <c r="E28" s="24" t="s">
        <v>351</v>
      </c>
      <c r="F28" s="18" t="s">
        <v>348</v>
      </c>
      <c r="G28" s="18"/>
      <c r="H28" s="66">
        <v>0.086</v>
      </c>
      <c r="I28" s="63">
        <f t="shared" si="0"/>
        <v>999.9999999999999</v>
      </c>
      <c r="J28" s="63">
        <f t="shared" si="2"/>
        <v>3599.9999999999995</v>
      </c>
      <c r="K28" s="64">
        <f t="shared" si="1"/>
        <v>0.086</v>
      </c>
      <c r="L28" s="65"/>
    </row>
    <row r="29" spans="2:12" ht="15" customHeight="1">
      <c r="B29" s="181"/>
      <c r="C29" s="102">
        <v>1</v>
      </c>
      <c r="D29" s="16">
        <f t="shared" si="3"/>
        <v>10220</v>
      </c>
      <c r="E29" s="25" t="s">
        <v>352</v>
      </c>
      <c r="F29" s="18"/>
      <c r="G29" s="18"/>
      <c r="H29" s="63"/>
      <c r="I29" s="63"/>
      <c r="J29" s="63">
        <f t="shared" si="2"/>
        <v>0</v>
      </c>
      <c r="K29" s="63"/>
      <c r="L29" s="65"/>
    </row>
    <row r="30" spans="2:12" ht="15" customHeight="1">
      <c r="B30" s="181"/>
      <c r="C30" s="102">
        <v>1</v>
      </c>
      <c r="D30" s="16">
        <f t="shared" si="3"/>
        <v>10230</v>
      </c>
      <c r="E30" s="25" t="s">
        <v>353</v>
      </c>
      <c r="F30" s="18"/>
      <c r="G30" s="18"/>
      <c r="H30" s="63"/>
      <c r="I30" s="63"/>
      <c r="J30" s="63">
        <f t="shared" si="2"/>
        <v>0</v>
      </c>
      <c r="K30" s="63"/>
      <c r="L30" s="65"/>
    </row>
    <row r="31" spans="2:12" ht="15">
      <c r="B31" s="182"/>
      <c r="C31" s="103">
        <v>1</v>
      </c>
      <c r="D31" s="20">
        <f t="shared" si="3"/>
        <v>10240</v>
      </c>
      <c r="E31" s="21" t="s">
        <v>354</v>
      </c>
      <c r="F31" s="26"/>
      <c r="G31" s="26"/>
      <c r="H31" s="68"/>
      <c r="I31" s="68"/>
      <c r="J31" s="68">
        <f t="shared" si="2"/>
        <v>0</v>
      </c>
      <c r="K31" s="68"/>
      <c r="L31" s="69"/>
    </row>
    <row r="32" spans="2:12" ht="15" customHeight="1">
      <c r="B32" s="187" t="s">
        <v>355</v>
      </c>
      <c r="C32" s="104">
        <v>2</v>
      </c>
      <c r="D32" s="13">
        <v>20010</v>
      </c>
      <c r="E32" s="14" t="s">
        <v>356</v>
      </c>
      <c r="F32" s="15" t="s">
        <v>348</v>
      </c>
      <c r="G32" s="15"/>
      <c r="H32" s="70">
        <v>0.086</v>
      </c>
      <c r="I32" s="71">
        <f>H32*10000*1000/860</f>
        <v>999.9999999999999</v>
      </c>
      <c r="J32" s="71">
        <f t="shared" si="2"/>
        <v>3599.9999999999995</v>
      </c>
      <c r="K32" s="64">
        <f>H32/0.33</f>
        <v>0.26060606060606056</v>
      </c>
      <c r="L32" s="72"/>
    </row>
    <row r="33" spans="2:12" ht="18" customHeight="1">
      <c r="B33" s="188"/>
      <c r="C33" s="105">
        <v>2</v>
      </c>
      <c r="D33" s="16">
        <f t="shared" si="3"/>
        <v>20020</v>
      </c>
      <c r="E33" s="17" t="s">
        <v>357</v>
      </c>
      <c r="F33" s="18" t="s">
        <v>271</v>
      </c>
      <c r="G33" s="18"/>
      <c r="H33" s="66">
        <v>0.086</v>
      </c>
      <c r="I33" s="63">
        <f>H33*10000*1000/860</f>
        <v>999.9999999999999</v>
      </c>
      <c r="J33" s="63">
        <f t="shared" si="2"/>
        <v>3599.9999999999995</v>
      </c>
      <c r="K33" s="64">
        <f>H33/0.4</f>
        <v>0.21499999999999997</v>
      </c>
      <c r="L33" s="65"/>
    </row>
    <row r="34" spans="2:12" ht="15" customHeight="1">
      <c r="B34" s="188"/>
      <c r="C34" s="105">
        <v>2</v>
      </c>
      <c r="D34" s="16">
        <f t="shared" si="3"/>
        <v>20030</v>
      </c>
      <c r="E34" s="19" t="s">
        <v>358</v>
      </c>
      <c r="F34" s="18" t="s">
        <v>271</v>
      </c>
      <c r="G34" s="18"/>
      <c r="H34" s="66">
        <v>0.086</v>
      </c>
      <c r="I34" s="63">
        <f>H34*10000*1000/860</f>
        <v>999.9999999999999</v>
      </c>
      <c r="J34" s="63">
        <f t="shared" si="2"/>
        <v>3599.9999999999995</v>
      </c>
      <c r="K34" s="64">
        <f>H34</f>
        <v>0.086</v>
      </c>
      <c r="L34" s="65"/>
    </row>
    <row r="35" spans="2:12" ht="15" customHeight="1">
      <c r="B35" s="188"/>
      <c r="C35" s="105">
        <v>2</v>
      </c>
      <c r="D35" s="16">
        <f t="shared" si="3"/>
        <v>20040</v>
      </c>
      <c r="E35" s="19" t="s">
        <v>359</v>
      </c>
      <c r="F35" s="18" t="s">
        <v>271</v>
      </c>
      <c r="G35" s="18"/>
      <c r="H35" s="66">
        <v>0.086</v>
      </c>
      <c r="I35" s="63">
        <f>H35*10000*1000/860</f>
        <v>999.9999999999999</v>
      </c>
      <c r="J35" s="63">
        <f t="shared" si="2"/>
        <v>3599.9999999999995</v>
      </c>
      <c r="K35" s="64">
        <f>H35</f>
        <v>0.086</v>
      </c>
      <c r="L35" s="65"/>
    </row>
    <row r="36" spans="2:12" ht="16.5" customHeight="1">
      <c r="B36" s="188"/>
      <c r="C36" s="105">
        <v>2</v>
      </c>
      <c r="D36" s="16">
        <f t="shared" si="3"/>
        <v>20050</v>
      </c>
      <c r="E36" s="19" t="s">
        <v>360</v>
      </c>
      <c r="F36" s="18" t="s">
        <v>271</v>
      </c>
      <c r="G36" s="18"/>
      <c r="H36" s="66">
        <v>0.086</v>
      </c>
      <c r="I36" s="63">
        <f>H36*10000*1000/860</f>
        <v>999.9999999999999</v>
      </c>
      <c r="J36" s="63">
        <f t="shared" si="2"/>
        <v>3599.9999999999995</v>
      </c>
      <c r="K36" s="64">
        <f>H36</f>
        <v>0.086</v>
      </c>
      <c r="L36" s="65"/>
    </row>
    <row r="37" spans="2:12" ht="15" customHeight="1">
      <c r="B37" s="188"/>
      <c r="C37" s="105">
        <v>2</v>
      </c>
      <c r="D37" s="16">
        <f t="shared" si="3"/>
        <v>20060</v>
      </c>
      <c r="E37" s="19" t="s">
        <v>272</v>
      </c>
      <c r="F37" s="18"/>
      <c r="G37" s="18"/>
      <c r="H37" s="66"/>
      <c r="I37" s="63"/>
      <c r="J37" s="63"/>
      <c r="K37" s="63"/>
      <c r="L37" s="65"/>
    </row>
    <row r="38" spans="2:12" ht="15">
      <c r="B38" s="188"/>
      <c r="C38" s="106">
        <v>2</v>
      </c>
      <c r="D38" s="16">
        <f t="shared" si="3"/>
        <v>20070</v>
      </c>
      <c r="E38" s="21" t="s">
        <v>192</v>
      </c>
      <c r="F38" s="22"/>
      <c r="G38" s="22"/>
      <c r="H38" s="73"/>
      <c r="I38" s="68"/>
      <c r="J38" s="68"/>
      <c r="K38" s="68"/>
      <c r="L38" s="69"/>
    </row>
    <row r="39" spans="2:6" ht="15.75" customHeight="1">
      <c r="B39" s="185" t="s">
        <v>382</v>
      </c>
      <c r="C39" s="107">
        <v>3</v>
      </c>
      <c r="D39" s="86">
        <v>30010</v>
      </c>
      <c r="E39" s="87" t="s">
        <v>380</v>
      </c>
      <c r="F39" s="88" t="s">
        <v>383</v>
      </c>
    </row>
    <row r="40" spans="2:6" ht="16.5" customHeight="1">
      <c r="B40" s="186"/>
      <c r="C40" s="108">
        <v>3</v>
      </c>
      <c r="D40" s="89">
        <v>30020</v>
      </c>
      <c r="E40" s="90" t="s">
        <v>381</v>
      </c>
      <c r="F40" s="91" t="s">
        <v>384</v>
      </c>
    </row>
    <row r="41" ht="21" customHeight="1">
      <c r="P41">
        <v>40010</v>
      </c>
    </row>
    <row r="42" ht="21" customHeight="1">
      <c r="P42">
        <v>40020</v>
      </c>
    </row>
    <row r="43" ht="21" customHeight="1"/>
    <row r="44" ht="26.25" customHeight="1"/>
    <row r="45" ht="23.25" customHeight="1"/>
    <row r="46" ht="28.5" customHeight="1"/>
    <row r="47" ht="12.75" customHeight="1"/>
    <row r="51" ht="12.75" customHeight="1"/>
    <row r="55" ht="12.75" customHeight="1"/>
  </sheetData>
  <sheetProtection formatCells="0" formatColumns="0" formatRows="0" insertColumns="0" insertRows="0" insertHyperlinks="0" deleteColumns="0" deleteRows="0" sort="0" autoFilter="0" pivotTables="0"/>
  <mergeCells count="14">
    <mergeCell ref="B8:B31"/>
    <mergeCell ref="G5:G6"/>
    <mergeCell ref="C5:C6"/>
    <mergeCell ref="B39:B40"/>
    <mergeCell ref="B32:B38"/>
    <mergeCell ref="B5:B6"/>
    <mergeCell ref="D5:D6"/>
    <mergeCell ref="H5:H6"/>
    <mergeCell ref="I5:I6"/>
    <mergeCell ref="J5:J6"/>
    <mergeCell ref="L5:L6"/>
    <mergeCell ref="K5:K6"/>
    <mergeCell ref="E5:E6"/>
    <mergeCell ref="F5:F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2"/>
  <headerFooter alignWithMargins="0">
    <oddHeader>&amp;R&amp;F &amp;A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PageLayoutView="0" workbookViewId="0" topLeftCell="A1">
      <selection activeCell="B29" sqref="B29"/>
    </sheetView>
  </sheetViews>
  <sheetFormatPr defaultColWidth="9.00390625" defaultRowHeight="13.5"/>
  <cols>
    <col min="2" max="2" width="62.25390625" style="0" customWidth="1"/>
    <col min="5" max="5" width="37.50390625" style="0" customWidth="1"/>
  </cols>
  <sheetData>
    <row r="1" spans="1:2" ht="13.5">
      <c r="A1" s="32">
        <v>6</v>
      </c>
      <c r="B1" s="33" t="s">
        <v>361</v>
      </c>
    </row>
    <row r="3" spans="2:6" ht="13.5" customHeight="1">
      <c r="B3" s="74" t="s">
        <v>362</v>
      </c>
      <c r="C3" s="75" t="s">
        <v>294</v>
      </c>
      <c r="D3" s="76"/>
      <c r="E3" s="77" t="s">
        <v>363</v>
      </c>
      <c r="F3" s="78" t="s">
        <v>294</v>
      </c>
    </row>
    <row r="4" spans="1:8" ht="13.5" customHeight="1">
      <c r="A4" s="79"/>
      <c r="B4" s="80" t="s">
        <v>364</v>
      </c>
      <c r="C4" s="81">
        <v>10</v>
      </c>
      <c r="D4" s="82"/>
      <c r="E4" s="83" t="s">
        <v>365</v>
      </c>
      <c r="F4" s="81">
        <v>1</v>
      </c>
      <c r="G4" s="79"/>
      <c r="H4" s="79"/>
    </row>
    <row r="5" spans="1:8" ht="13.5" customHeight="1">
      <c r="A5" s="79"/>
      <c r="B5" s="80" t="s">
        <v>366</v>
      </c>
      <c r="C5" s="81">
        <v>20</v>
      </c>
      <c r="D5" s="82"/>
      <c r="E5" s="83" t="s">
        <v>367</v>
      </c>
      <c r="F5" s="81">
        <v>2</v>
      </c>
      <c r="G5" s="79"/>
      <c r="H5" s="79"/>
    </row>
    <row r="6" spans="1:8" ht="13.5" customHeight="1">
      <c r="A6" s="79"/>
      <c r="B6" s="80" t="s">
        <v>368</v>
      </c>
      <c r="C6" s="81">
        <v>21</v>
      </c>
      <c r="D6" s="82"/>
      <c r="E6" s="83" t="s">
        <v>369</v>
      </c>
      <c r="F6" s="81">
        <v>3</v>
      </c>
      <c r="G6" s="79"/>
      <c r="H6" s="79"/>
    </row>
    <row r="7" spans="1:8" ht="13.5" customHeight="1">
      <c r="A7" s="79"/>
      <c r="B7" s="80" t="s">
        <v>370</v>
      </c>
      <c r="C7" s="81">
        <v>30</v>
      </c>
      <c r="D7" s="82"/>
      <c r="E7" s="83" t="s">
        <v>371</v>
      </c>
      <c r="F7" s="81">
        <v>4</v>
      </c>
      <c r="G7" s="79"/>
      <c r="H7" s="79"/>
    </row>
    <row r="8" spans="1:8" ht="13.5" customHeight="1">
      <c r="A8" s="79"/>
      <c r="B8" s="80" t="s">
        <v>372</v>
      </c>
      <c r="C8" s="81">
        <v>40</v>
      </c>
      <c r="D8" s="82"/>
      <c r="E8" s="83" t="s">
        <v>373</v>
      </c>
      <c r="F8" s="81">
        <v>5</v>
      </c>
      <c r="G8" s="79"/>
      <c r="H8" s="79"/>
    </row>
    <row r="9" spans="1:8" ht="13.5" customHeight="1">
      <c r="A9" s="79"/>
      <c r="B9" s="80" t="s">
        <v>374</v>
      </c>
      <c r="C9" s="81">
        <v>41</v>
      </c>
      <c r="D9" s="82"/>
      <c r="E9" s="79"/>
      <c r="F9" s="79"/>
      <c r="G9" s="79"/>
      <c r="H9" s="79"/>
    </row>
    <row r="10" spans="1:8" ht="13.5" customHeight="1">
      <c r="A10" s="79"/>
      <c r="B10" s="80" t="s">
        <v>375</v>
      </c>
      <c r="C10" s="81">
        <v>50</v>
      </c>
      <c r="D10" s="82"/>
      <c r="E10" s="79"/>
      <c r="F10" s="79"/>
      <c r="G10" s="79"/>
      <c r="H10" s="79"/>
    </row>
    <row r="11" spans="1:8" ht="13.5" customHeight="1">
      <c r="A11" s="79"/>
      <c r="B11" s="80" t="s">
        <v>376</v>
      </c>
      <c r="C11" s="81">
        <v>51</v>
      </c>
      <c r="D11" s="82"/>
      <c r="E11" s="79"/>
      <c r="F11" s="79"/>
      <c r="G11" s="79"/>
      <c r="H11" s="79"/>
    </row>
    <row r="12" spans="1:8" ht="13.5" customHeight="1">
      <c r="A12" s="79"/>
      <c r="B12" s="80" t="s">
        <v>377</v>
      </c>
      <c r="C12" s="81">
        <v>60</v>
      </c>
      <c r="D12" s="82"/>
      <c r="E12" s="82"/>
      <c r="F12" s="82"/>
      <c r="G12" s="79"/>
      <c r="H12" s="79"/>
    </row>
    <row r="13" spans="1:8" ht="13.5" customHeight="1">
      <c r="A13" s="79"/>
      <c r="B13" s="80" t="s">
        <v>378</v>
      </c>
      <c r="C13" s="81">
        <v>61</v>
      </c>
      <c r="D13" s="82"/>
      <c r="E13" s="82"/>
      <c r="F13" s="82"/>
      <c r="G13" s="79"/>
      <c r="H13" s="79"/>
    </row>
    <row r="14" spans="1:8" ht="13.5" customHeight="1">
      <c r="A14" s="79"/>
      <c r="B14" s="80" t="s">
        <v>379</v>
      </c>
      <c r="C14" s="81">
        <v>70</v>
      </c>
      <c r="D14" s="82"/>
      <c r="E14" s="82"/>
      <c r="F14" s="82"/>
      <c r="G14" s="79"/>
      <c r="H14" s="79"/>
    </row>
    <row r="15" ht="13.5" customHeight="1">
      <c r="B15" s="84"/>
    </row>
    <row r="16" ht="13.5" customHeight="1"/>
    <row r="17" ht="13.5" customHeight="1"/>
    <row r="18" ht="13.5" customHeight="1"/>
    <row r="19" ht="13.5" customHeight="1"/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東京電力株式会社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東京電力株式会社</dc:creator>
  <cp:keywords/>
  <dc:description/>
  <cp:lastModifiedBy>Vesna Saric</cp:lastModifiedBy>
  <cp:lastPrinted>2010-08-17T01:43:45Z</cp:lastPrinted>
  <dcterms:created xsi:type="dcterms:W3CDTF">2010-03-09T07:56:03Z</dcterms:created>
  <dcterms:modified xsi:type="dcterms:W3CDTF">2014-09-05T10:26:05Z</dcterms:modified>
  <cp:category/>
  <cp:version/>
  <cp:contentType/>
  <cp:contentStatus/>
</cp:coreProperties>
</file>